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Armando-Terribili\AA-UNESP-UNINOVE\Artigos-livros-apresent\L-Livro2-Indicadores\2A-EDICAO-ATUAL\SITE-NOVO\"/>
    </mc:Choice>
  </mc:AlternateContent>
  <xr:revisionPtr revIDLastSave="0" documentId="13_ncr:1_{C24BFF27-6736-46CC-BAE0-B7968B25A9AE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ISP-AUX" sheetId="5" state="veryHidden" r:id="rId1"/>
    <sheet name="PAINEL DE CONTROLE" sheetId="16" r:id="rId2"/>
    <sheet name="Area Trabalho" sheetId="30" state="hidden" r:id="rId3"/>
  </sheets>
  <definedNames>
    <definedName name="_xlnm.Print_Area" localSheetId="2">'Area Trabalho'!$A$1:$D$2</definedName>
    <definedName name="_xlnm.Print_Area" localSheetId="1">'PAINEL DE CONTROLE'!$A$1:$L$39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6" l="1"/>
  <c r="F29" i="16"/>
  <c r="D28" i="16" s="1"/>
  <c r="G21" i="16"/>
  <c r="E21" i="16" s="1"/>
  <c r="F21" i="16"/>
  <c r="F11" i="16"/>
  <c r="G11" i="16"/>
  <c r="E11" i="16" l="1"/>
  <c r="F19" i="16"/>
  <c r="F15" i="16"/>
  <c r="G17" i="16"/>
  <c r="F17" i="16"/>
  <c r="G25" i="16"/>
  <c r="G23" i="16"/>
  <c r="F25" i="16"/>
  <c r="F23" i="16"/>
  <c r="F13" i="16"/>
  <c r="G13" i="16"/>
  <c r="G19" i="16"/>
  <c r="G15" i="16"/>
  <c r="G9" i="16"/>
  <c r="G7" i="16"/>
  <c r="G3" i="16"/>
  <c r="E17" i="16" l="1"/>
  <c r="E25" i="16"/>
  <c r="E13" i="16"/>
  <c r="E23" i="16"/>
  <c r="E15" i="16"/>
  <c r="F9" i="16"/>
  <c r="E9" i="16" s="1"/>
  <c r="F7" i="16"/>
  <c r="O4" i="30"/>
  <c r="D6" i="5"/>
  <c r="B6" i="5"/>
  <c r="C6" i="5"/>
  <c r="E6" i="5"/>
  <c r="F6" i="5"/>
  <c r="G6" i="5"/>
  <c r="H6" i="5"/>
  <c r="M6" i="5"/>
  <c r="D9" i="5"/>
  <c r="B9" i="5"/>
  <c r="C9" i="5"/>
  <c r="E9" i="5"/>
  <c r="F9" i="5"/>
  <c r="G9" i="5"/>
  <c r="H9" i="5"/>
  <c r="M9" i="5"/>
  <c r="D12" i="5"/>
  <c r="B12" i="5"/>
  <c r="C12" i="5"/>
  <c r="E12" i="5"/>
  <c r="F12" i="5"/>
  <c r="G12" i="5"/>
  <c r="H12" i="5"/>
  <c r="M12" i="5"/>
  <c r="D15" i="5"/>
  <c r="B15" i="5"/>
  <c r="C15" i="5"/>
  <c r="E15" i="5"/>
  <c r="F15" i="5"/>
  <c r="G15" i="5"/>
  <c r="H15" i="5"/>
  <c r="M15" i="5"/>
  <c r="B18" i="5"/>
  <c r="C18" i="5"/>
  <c r="D18" i="5"/>
  <c r="E18" i="5"/>
  <c r="F18" i="5"/>
  <c r="G18" i="5"/>
  <c r="H18" i="5"/>
  <c r="M18" i="5"/>
  <c r="B21" i="5"/>
  <c r="C21" i="5"/>
  <c r="D21" i="5"/>
  <c r="E21" i="5"/>
  <c r="F21" i="5"/>
  <c r="G21" i="5"/>
  <c r="H21" i="5"/>
  <c r="M21" i="5"/>
  <c r="B25" i="5"/>
  <c r="C25" i="5"/>
  <c r="D25" i="5"/>
  <c r="E25" i="5"/>
  <c r="F25" i="5"/>
  <c r="G25" i="5"/>
  <c r="H25" i="5"/>
  <c r="M25" i="5"/>
  <c r="B29" i="5"/>
  <c r="C29" i="5"/>
  <c r="D29" i="5"/>
  <c r="E29" i="5"/>
  <c r="F29" i="5"/>
  <c r="G29" i="5"/>
  <c r="H29" i="5"/>
  <c r="M29" i="5"/>
  <c r="B33" i="5"/>
  <c r="C33" i="5"/>
  <c r="D33" i="5"/>
  <c r="E33" i="5"/>
  <c r="F33" i="5"/>
  <c r="G33" i="5"/>
  <c r="H33" i="5"/>
  <c r="M33" i="5"/>
  <c r="B36" i="5"/>
  <c r="C36" i="5"/>
  <c r="D36" i="5"/>
  <c r="E36" i="5"/>
  <c r="F36" i="5"/>
  <c r="G36" i="5"/>
  <c r="H36" i="5"/>
  <c r="M36" i="5"/>
  <c r="B39" i="5"/>
  <c r="C39" i="5"/>
  <c r="D39" i="5"/>
  <c r="E39" i="5"/>
  <c r="F39" i="5"/>
  <c r="G39" i="5"/>
  <c r="H39" i="5"/>
  <c r="M39" i="5"/>
  <c r="Q13" i="30"/>
  <c r="Q14" i="30"/>
  <c r="N42" i="5"/>
  <c r="N29" i="5"/>
  <c r="N25" i="5"/>
  <c r="N9" i="5"/>
  <c r="N12" i="5"/>
  <c r="N15" i="5"/>
  <c r="N18" i="5"/>
  <c r="N21" i="5"/>
  <c r="N33" i="5"/>
  <c r="N36" i="5"/>
  <c r="N39" i="5"/>
  <c r="N6" i="5"/>
  <c r="F27" i="16" l="1"/>
  <c r="E27" i="16" s="1"/>
  <c r="E19" i="16"/>
  <c r="E7" i="16"/>
  <c r="P4" i="30"/>
  <c r="C1" i="30" s="1"/>
  <c r="D1" i="30" l="1"/>
  <c r="Q15" i="30"/>
  <c r="Q16" i="30" s="1"/>
</calcChain>
</file>

<file path=xl/sharedStrings.xml><?xml version="1.0" encoding="utf-8"?>
<sst xmlns="http://schemas.openxmlformats.org/spreadsheetml/2006/main" count="87" uniqueCount="74">
  <si>
    <t xml:space="preserve"> </t>
  </si>
  <si>
    <t xml:space="preserve">7 – A documentação das reuniões de progresso são condizentes com seu conteúdo e distribuída </t>
  </si>
  <si>
    <t xml:space="preserve">8 – Minha avaliação quanto à aderência das entregas geradas no projeto quanto aos </t>
  </si>
  <si>
    <t xml:space="preserve">9 – De modo geral, a comunicação do projeto (mudanças, cronograma, eventos, premiação, etc.) </t>
  </si>
  <si>
    <t>ESCALA</t>
  </si>
  <si>
    <t>PESO</t>
  </si>
  <si>
    <t>GRUPO(S)</t>
  </si>
  <si>
    <t xml:space="preserve">GER.GERAL </t>
  </si>
  <si>
    <t>GER. ESCOPO</t>
  </si>
  <si>
    <t>GER. TEMPO</t>
  </si>
  <si>
    <t>METODOLOGIA</t>
  </si>
  <si>
    <t>EQUIPE</t>
  </si>
  <si>
    <t>GER. COMUNICAÇÃO</t>
  </si>
  <si>
    <t>GER. ESCOPO E QUALIDADE</t>
  </si>
  <si>
    <t>GER. GERAL E  EQUIPE</t>
  </si>
  <si>
    <t>GER.GERAL E QUALIDADE</t>
  </si>
  <si>
    <t xml:space="preserve">2 – Avalio o gerenciamento do escopo do projeto (entregáveis do projeto) como sendo </t>
  </si>
  <si>
    <t xml:space="preserve">3 – Quanto ao cumprimento dos prazos, minha avaliação para o gerenciamento é </t>
  </si>
  <si>
    <t xml:space="preserve">      pode ser considerada</t>
  </si>
  <si>
    <t>11 – A qualidade geral do projeto pode ser considerada</t>
  </si>
  <si>
    <t>1 – De uma forma geral, minha avaliação para o gerenciamento do projeto é</t>
  </si>
  <si>
    <t>4 – A metodologia utilizada no projeto pode ser considerada</t>
  </si>
  <si>
    <t xml:space="preserve">5 – O nível de capacitação da equipe do projeto pode ser avaliada como </t>
  </si>
  <si>
    <t xml:space="preserve">      em tempo considerado adequado, através de atas ou similares</t>
  </si>
  <si>
    <t xml:space="preserve">      requisitos/especificações é </t>
  </si>
  <si>
    <t>IGR</t>
  </si>
  <si>
    <t>6 – As reuniões de progresso ocorrem/ocorreram na frequência determinada no planejamento</t>
  </si>
  <si>
    <t>10 – Avalio o desempenho do Gerente de Projetos como sendo</t>
  </si>
  <si>
    <t>ISP</t>
  </si>
  <si>
    <t>Indicador de Gestão de Riscos</t>
  </si>
  <si>
    <t>A</t>
  </si>
  <si>
    <t>B</t>
  </si>
  <si>
    <t>IPEC/IGR</t>
  </si>
  <si>
    <t>Verde</t>
  </si>
  <si>
    <t>Amarelo</t>
  </si>
  <si>
    <t>Vermelho</t>
  </si>
  <si>
    <t>Preto</t>
  </si>
  <si>
    <t>www.indicadoresdeprojetos.com.br</t>
  </si>
  <si>
    <t>© Prof. Armando Terribili Filho</t>
  </si>
  <si>
    <t xml:space="preserve">  Indicadores de Gerenciamento de Projetos</t>
  </si>
  <si>
    <t>Páginas 64-74</t>
  </si>
  <si>
    <t>COCKPIT (PAINEL DE CONTROLE)</t>
  </si>
  <si>
    <t>Número de Indicadores que vão compor o Painel de Controle (3 ou 5)</t>
  </si>
  <si>
    <t>Páginas 98-100</t>
  </si>
  <si>
    <t>Páginas 48-49</t>
  </si>
  <si>
    <t>Em caso de dúvidas, 
consulte o livro:</t>
  </si>
  <si>
    <t>Páginas 20-26</t>
  </si>
  <si>
    <t>Preencha os valores obtidos para os indicadores selecionados</t>
  </si>
  <si>
    <t>se 3 indicadores</t>
  </si>
  <si>
    <t>soma 3 é verde</t>
  </si>
  <si>
    <t>se tem um 4 é vermelho</t>
  </si>
  <si>
    <t>se 5 indicadores</t>
  </si>
  <si>
    <t>soma 5 é verde</t>
  </si>
  <si>
    <r>
      <t xml:space="preserve">IDC - Índice de Desempenho de Custos
</t>
    </r>
    <r>
      <rPr>
        <sz val="10"/>
        <rFont val="Calibri"/>
        <family val="2"/>
        <scheme val="minor"/>
      </rPr>
      <t xml:space="preserve">          (maior que 0,00)</t>
    </r>
  </si>
  <si>
    <r>
      <t xml:space="preserve">IDP - Índice de Desempenho de Prazos
</t>
    </r>
    <r>
      <rPr>
        <sz val="10"/>
        <rFont val="Calibri"/>
        <family val="2"/>
        <scheme val="minor"/>
      </rPr>
      <t xml:space="preserve">          (maior que 0,00)</t>
    </r>
  </si>
  <si>
    <r>
      <t xml:space="preserve">IGR – Indicador de Gestão de Riscos
</t>
    </r>
    <r>
      <rPr>
        <sz val="10"/>
        <rFont val="Calibri"/>
        <family val="2"/>
        <scheme val="minor"/>
      </rPr>
      <t xml:space="preserve">          (entre 0,0 e 10,0)</t>
    </r>
  </si>
  <si>
    <r>
      <t xml:space="preserve">IPEC – Indicador de Planejamento e Efetividade da Comunicação
</t>
    </r>
    <r>
      <rPr>
        <sz val="10"/>
        <rFont val="Calibri"/>
        <family val="2"/>
        <scheme val="minor"/>
      </rPr>
      <t xml:space="preserve">            (entre 0,0 e 10,0)</t>
    </r>
  </si>
  <si>
    <r>
      <t xml:space="preserve">ISP – Indicador de Satisfação do Patrocinador
</t>
    </r>
    <r>
      <rPr>
        <sz val="10"/>
        <rFont val="Calibri"/>
        <family val="2"/>
        <scheme val="minor"/>
      </rPr>
      <t xml:space="preserve">          (entre 0,0 e 10,0)</t>
    </r>
  </si>
  <si>
    <t>soma &gt;= 12 então é crítico</t>
  </si>
  <si>
    <t>soma &gt;=15 então é crítico</t>
  </si>
  <si>
    <r>
      <t xml:space="preserve">IESP – Indicador de Engajamento dos Stakeholders do Projeto (atual)
</t>
    </r>
    <r>
      <rPr>
        <sz val="10"/>
        <rFont val="Calibri"/>
        <family val="2"/>
        <scheme val="minor"/>
      </rPr>
      <t xml:space="preserve">            (entre -1,00 e +1,00)</t>
    </r>
  </si>
  <si>
    <t>Páginas 74-82</t>
  </si>
  <si>
    <r>
      <t xml:space="preserve">IVERP – Indicador de Variação de Exposição a Riscos do Projeto
</t>
    </r>
    <r>
      <rPr>
        <sz val="10"/>
        <rFont val="Calibri"/>
        <family val="2"/>
        <scheme val="minor"/>
      </rPr>
      <t xml:space="preserve">          (qualquer percentual, positivo, negativo ou zero)</t>
    </r>
  </si>
  <si>
    <t>Páginas 46-47</t>
  </si>
  <si>
    <t xml:space="preserve">AVALIAÇÃO GERAL DO PROJETO:  </t>
  </si>
  <si>
    <t>Páginas 52-53</t>
  </si>
  <si>
    <r>
      <t xml:space="preserve">IQAE– Indicador de Quantificação de Aceite das Entregas
</t>
    </r>
    <r>
      <rPr>
        <sz val="10"/>
        <rFont val="Calibri"/>
        <family val="2"/>
        <scheme val="minor"/>
      </rPr>
      <t xml:space="preserve">            (entre 0% e 100%)</t>
    </r>
  </si>
  <si>
    <t>Página 54</t>
  </si>
  <si>
    <t>Páginas 40-42</t>
  </si>
  <si>
    <r>
      <t xml:space="preserve">ISEP - Indicador de Satisfação da Equipe do Projeto
</t>
    </r>
    <r>
      <rPr>
        <sz val="10"/>
        <rFont val="Calibri"/>
        <family val="2"/>
        <scheme val="minor"/>
      </rPr>
      <t xml:space="preserve">            (entre 0,0 e 10,0)</t>
    </r>
  </si>
  <si>
    <r>
      <t xml:space="preserve">IGAC – Indicador de Gestão de Aquisições e Contratos
</t>
    </r>
    <r>
      <rPr>
        <sz val="10"/>
        <rFont val="Calibri"/>
        <family val="2"/>
        <scheme val="minor"/>
      </rPr>
      <t xml:space="preserve">            (entre -0,0 e 10,0</t>
    </r>
    <r>
      <rPr>
        <b/>
        <sz val="14"/>
        <rFont val="Calibri"/>
        <family val="2"/>
        <scheme val="minor"/>
      </rPr>
      <t>)</t>
    </r>
  </si>
  <si>
    <t xml:space="preserve">  2a. Edição - 2025 - Rio de Janeiro: Alta Books</t>
  </si>
  <si>
    <t>Páginas 109-119</t>
  </si>
  <si>
    <t>Páginas 60-64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</si>
</sst>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6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1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0"/>
      <name val="Arial"/>
      <family val="2"/>
    </font>
    <font>
      <b/>
      <sz val="9"/>
      <name val="Calibri"/>
      <family val="2"/>
      <scheme val="minor"/>
    </font>
    <font>
      <sz val="11"/>
      <name val="Arial"/>
      <family val="2"/>
    </font>
    <font>
      <sz val="18"/>
      <name val="Arial"/>
      <family val="2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b/>
      <sz val="36"/>
      <name val="Calibri"/>
      <family val="2"/>
      <scheme val="minor"/>
    </font>
    <font>
      <sz val="36"/>
      <name val="Arial"/>
      <family val="2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Arial"/>
      <family val="2"/>
    </font>
    <font>
      <sz val="9"/>
      <name val="Calibri"/>
      <family val="2"/>
      <scheme val="minor"/>
    </font>
    <font>
      <sz val="9"/>
      <name val="Arial"/>
      <family val="2"/>
    </font>
    <font>
      <b/>
      <sz val="28"/>
      <name val="Calibri"/>
      <family val="2"/>
      <scheme val="minor"/>
    </font>
    <font>
      <sz val="28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i/>
      <sz val="12"/>
      <color theme="3" tint="-0.249977111117893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color rgb="FFFF0000"/>
      <name val="Arial"/>
      <family val="2"/>
    </font>
    <font>
      <sz val="10"/>
      <color rgb="FFFF0000"/>
      <name val="Arial"/>
    </font>
    <font>
      <b/>
      <sz val="13"/>
      <color rgb="FFFF0000"/>
      <name val="Calibri"/>
      <family val="2"/>
      <scheme val="minor"/>
    </font>
    <font>
      <sz val="11"/>
      <color rgb="FFFF0000"/>
      <name val="Arial"/>
      <family val="2"/>
    </font>
    <font>
      <b/>
      <sz val="28"/>
      <color rgb="FFFF0000"/>
      <name val="Calibri"/>
      <family val="2"/>
      <scheme val="minor"/>
    </font>
    <font>
      <sz val="36"/>
      <color rgb="FFFF0000"/>
      <name val="Arial"/>
      <family val="2"/>
    </font>
    <font>
      <b/>
      <sz val="36"/>
      <color rgb="FFFF0000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28"/>
      <color rgb="FFFF0000"/>
      <name val="Arial"/>
      <family val="2"/>
    </font>
    <font>
      <sz val="12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u/>
      <sz val="12"/>
      <color theme="10"/>
      <name val="Arial"/>
      <family val="2"/>
    </font>
    <font>
      <u/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8"/>
      <color rgb="FFFF0000"/>
      <name val="Arial"/>
      <family val="2"/>
    </font>
    <font>
      <b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F3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0" tint="-0.14996795556505021"/>
      </right>
      <top style="medium">
        <color theme="1" tint="0.499984740745262"/>
      </top>
      <bottom style="thin">
        <color theme="0" tint="-0.149937437055574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3" fillId="0" borderId="12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9" xfId="0" applyFont="1" applyBorder="1" applyAlignment="1">
      <alignment horizontal="left" indent="2"/>
    </xf>
    <xf numFmtId="0" fontId="5" fillId="0" borderId="10" xfId="0" applyFont="1" applyBorder="1"/>
    <xf numFmtId="0" fontId="11" fillId="0" borderId="12" xfId="0" applyFont="1" applyBorder="1" applyAlignment="1">
      <alignment horizontal="left" indent="2"/>
    </xf>
    <xf numFmtId="0" fontId="8" fillId="0" borderId="14" xfId="0" applyFont="1" applyBorder="1" applyAlignment="1">
      <alignment horizontal="left" indent="2"/>
    </xf>
    <xf numFmtId="0" fontId="8" fillId="0" borderId="15" xfId="0" applyFont="1" applyBorder="1"/>
    <xf numFmtId="0" fontId="5" fillId="0" borderId="1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8" fillId="0" borderId="20" xfId="0" applyFont="1" applyBorder="1" applyAlignment="1" applyProtection="1">
      <alignment horizontal="center"/>
      <protection locked="0"/>
    </xf>
    <xf numFmtId="164" fontId="4" fillId="0" borderId="0" xfId="0" applyNumberFormat="1" applyFont="1" applyAlignment="1">
      <alignment horizontal="center" vertical="center"/>
    </xf>
    <xf numFmtId="0" fontId="17" fillId="0" borderId="0" xfId="0" applyFont="1"/>
    <xf numFmtId="0" fontId="1" fillId="0" borderId="0" xfId="0" applyFont="1" applyAlignment="1">
      <alignment horizontal="center" vertical="center"/>
    </xf>
    <xf numFmtId="0" fontId="25" fillId="2" borderId="0" xfId="0" applyFont="1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Alignment="1" applyProtection="1">
      <alignment vertic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164" fontId="27" fillId="2" borderId="0" xfId="0" applyNumberFormat="1" applyFont="1" applyFill="1" applyAlignment="1" applyProtection="1">
      <alignment horizontal="center" vertical="center"/>
      <protection hidden="1"/>
    </xf>
    <xf numFmtId="164" fontId="28" fillId="2" borderId="0" xfId="0" applyNumberFormat="1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7" fillId="2" borderId="0" xfId="0" applyFont="1" applyFill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24" fillId="2" borderId="4" xfId="0" applyFont="1" applyFill="1" applyBorder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horizontal="center"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2" fillId="2" borderId="0" xfId="0" applyFont="1" applyFill="1" applyAlignment="1" applyProtection="1">
      <alignment vertical="center"/>
      <protection hidden="1"/>
    </xf>
    <xf numFmtId="0" fontId="34" fillId="2" borderId="0" xfId="0" applyFont="1" applyFill="1" applyAlignment="1" applyProtection="1">
      <alignment vertical="center"/>
      <protection hidden="1"/>
    </xf>
    <xf numFmtId="0" fontId="23" fillId="2" borderId="0" xfId="0" applyFont="1" applyFill="1" applyProtection="1">
      <protection hidden="1"/>
    </xf>
    <xf numFmtId="2" fontId="13" fillId="0" borderId="21" xfId="0" applyNumberFormat="1" applyFont="1" applyBorder="1" applyAlignment="1" applyProtection="1">
      <alignment horizontal="center" vertical="center"/>
      <protection hidden="1"/>
    </xf>
    <xf numFmtId="0" fontId="13" fillId="2" borderId="4" xfId="0" applyFont="1" applyFill="1" applyBorder="1" applyAlignment="1" applyProtection="1">
      <alignment horizontal="center" vertical="center"/>
      <protection hidden="1"/>
    </xf>
    <xf numFmtId="0" fontId="29" fillId="2" borderId="21" xfId="0" applyFont="1" applyFill="1" applyBorder="1" applyAlignment="1" applyProtection="1">
      <alignment horizontal="left" vertical="center" wrapText="1" indent="2"/>
      <protection hidden="1"/>
    </xf>
    <xf numFmtId="0" fontId="36" fillId="2" borderId="21" xfId="0" applyFont="1" applyFill="1" applyBorder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left" vertical="center"/>
      <protection hidden="1"/>
    </xf>
    <xf numFmtId="0" fontId="29" fillId="2" borderId="4" xfId="0" applyFont="1" applyFill="1" applyBorder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horizontal="left" vertical="center"/>
      <protection hidden="1"/>
    </xf>
    <xf numFmtId="0" fontId="29" fillId="2" borderId="0" xfId="0" applyFont="1" applyFill="1" applyAlignment="1" applyProtection="1">
      <alignment horizontal="left" vertical="center"/>
      <protection hidden="1"/>
    </xf>
    <xf numFmtId="0" fontId="18" fillId="2" borderId="0" xfId="0" applyFont="1" applyFill="1" applyAlignment="1" applyProtection="1">
      <alignment horizontal="left" vertical="center"/>
      <protection hidden="1"/>
    </xf>
    <xf numFmtId="0" fontId="15" fillId="2" borderId="4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left" vertical="top" indent="2"/>
      <protection hidden="1"/>
    </xf>
    <xf numFmtId="0" fontId="37" fillId="2" borderId="0" xfId="0" applyFont="1" applyFill="1" applyAlignment="1" applyProtection="1">
      <alignment horizontal="center" vertical="top"/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15" fillId="2" borderId="0" xfId="0" applyFont="1" applyFill="1" applyAlignment="1" applyProtection="1">
      <alignment horizontal="left" vertical="center"/>
      <protection hidden="1"/>
    </xf>
    <xf numFmtId="0" fontId="13" fillId="2" borderId="0" xfId="0" applyFont="1" applyFill="1" applyAlignment="1" applyProtection="1">
      <alignment horizontal="left" vertical="center"/>
      <protection hidden="1"/>
    </xf>
    <xf numFmtId="0" fontId="0" fillId="2" borderId="4" xfId="0" applyFill="1" applyBorder="1" applyAlignment="1" applyProtection="1">
      <alignment vertical="center"/>
      <protection hidden="1"/>
    </xf>
    <xf numFmtId="0" fontId="31" fillId="2" borderId="0" xfId="0" applyFont="1" applyFill="1" applyAlignment="1" applyProtection="1">
      <alignment horizontal="left" vertical="top" indent="2"/>
      <protection hidden="1"/>
    </xf>
    <xf numFmtId="0" fontId="33" fillId="2" borderId="4" xfId="0" applyFont="1" applyFill="1" applyBorder="1" applyAlignment="1" applyProtection="1">
      <alignment horizontal="center" vertical="center"/>
      <protection hidden="1"/>
    </xf>
    <xf numFmtId="0" fontId="0" fillId="2" borderId="6" xfId="0" applyFill="1" applyBorder="1" applyAlignment="1" applyProtection="1">
      <alignment vertical="center"/>
      <protection hidden="1"/>
    </xf>
    <xf numFmtId="0" fontId="0" fillId="2" borderId="7" xfId="0" applyFill="1" applyBorder="1" applyAlignment="1" applyProtection="1">
      <alignment vertical="center" wrapText="1"/>
      <protection hidden="1"/>
    </xf>
    <xf numFmtId="0" fontId="18" fillId="3" borderId="21" xfId="0" applyFont="1" applyFill="1" applyBorder="1" applyAlignment="1" applyProtection="1">
      <alignment horizontal="center" vertical="center"/>
      <protection hidden="1"/>
    </xf>
    <xf numFmtId="0" fontId="38" fillId="2" borderId="0" xfId="0" applyFont="1" applyFill="1" applyAlignment="1" applyProtection="1">
      <alignment horizontal="center" wrapText="1"/>
      <protection hidden="1"/>
    </xf>
    <xf numFmtId="1" fontId="39" fillId="2" borderId="0" xfId="0" applyNumberFormat="1" applyFont="1" applyFill="1" applyAlignment="1" applyProtection="1">
      <alignment horizontal="center" vertical="center"/>
      <protection hidden="1"/>
    </xf>
    <xf numFmtId="0" fontId="39" fillId="2" borderId="0" xfId="0" applyFont="1" applyFill="1" applyAlignment="1" applyProtection="1">
      <alignment horizontal="center" vertical="center"/>
      <protection hidden="1"/>
    </xf>
    <xf numFmtId="1" fontId="40" fillId="2" borderId="0" xfId="0" applyNumberFormat="1" applyFont="1" applyFill="1" applyAlignment="1" applyProtection="1">
      <alignment horizontal="center" vertical="center"/>
      <protection hidden="1"/>
    </xf>
    <xf numFmtId="1" fontId="35" fillId="2" borderId="21" xfId="0" applyNumberFormat="1" applyFont="1" applyFill="1" applyBorder="1" applyAlignment="1" applyProtection="1">
      <alignment horizontal="center" vertical="center"/>
      <protection hidden="1"/>
    </xf>
    <xf numFmtId="1" fontId="41" fillId="2" borderId="0" xfId="0" applyNumberFormat="1" applyFont="1" applyFill="1" applyAlignment="1" applyProtection="1">
      <alignment horizontal="left" vertical="center"/>
      <protection hidden="1"/>
    </xf>
    <xf numFmtId="1" fontId="35" fillId="2" borderId="0" xfId="0" applyNumberFormat="1" applyFont="1" applyFill="1" applyAlignment="1" applyProtection="1">
      <alignment horizontal="left" vertical="center"/>
      <protection hidden="1"/>
    </xf>
    <xf numFmtId="1" fontId="42" fillId="2" borderId="0" xfId="0" applyNumberFormat="1" applyFont="1" applyFill="1" applyAlignment="1" applyProtection="1">
      <alignment horizontal="center" vertical="center"/>
      <protection hidden="1"/>
    </xf>
    <xf numFmtId="0" fontId="42" fillId="2" borderId="0" xfId="0" applyFont="1" applyFill="1" applyAlignment="1" applyProtection="1">
      <alignment horizontal="center" vertical="center"/>
      <protection hidden="1"/>
    </xf>
    <xf numFmtId="1" fontId="42" fillId="2" borderId="7" xfId="0" applyNumberFormat="1" applyFont="1" applyFill="1" applyBorder="1" applyAlignment="1" applyProtection="1">
      <alignment horizontal="center" vertical="center"/>
      <protection hidden="1"/>
    </xf>
    <xf numFmtId="0" fontId="43" fillId="2" borderId="0" xfId="0" applyFont="1" applyFill="1" applyAlignment="1" applyProtection="1">
      <alignment vertical="center" wrapText="1"/>
      <protection hidden="1"/>
    </xf>
    <xf numFmtId="0" fontId="44" fillId="2" borderId="0" xfId="0" applyFont="1" applyFill="1" applyAlignment="1" applyProtection="1">
      <alignment horizontal="left" vertical="center"/>
      <protection hidden="1"/>
    </xf>
    <xf numFmtId="0" fontId="39" fillId="2" borderId="2" xfId="0" applyFont="1" applyFill="1" applyBorder="1" applyAlignment="1" applyProtection="1">
      <alignment vertical="center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35" fillId="2" borderId="0" xfId="0" applyFont="1" applyFill="1" applyAlignment="1" applyProtection="1">
      <alignment vertical="center"/>
      <protection hidden="1"/>
    </xf>
    <xf numFmtId="0" fontId="40" fillId="2" borderId="0" xfId="0" applyFont="1" applyFill="1" applyAlignment="1" applyProtection="1">
      <alignment horizontal="center" vertical="center"/>
      <protection hidden="1"/>
    </xf>
    <xf numFmtId="0" fontId="35" fillId="2" borderId="0" xfId="0" applyFont="1" applyFill="1" applyAlignment="1" applyProtection="1">
      <alignment horizontal="left" vertical="center"/>
      <protection hidden="1"/>
    </xf>
    <xf numFmtId="0" fontId="41" fillId="2" borderId="0" xfId="0" applyFont="1" applyFill="1" applyAlignment="1" applyProtection="1">
      <alignment horizontal="center" vertical="center"/>
      <protection hidden="1"/>
    </xf>
    <xf numFmtId="0" fontId="45" fillId="2" borderId="0" xfId="0" applyFont="1" applyFill="1" applyAlignment="1" applyProtection="1">
      <alignment horizontal="center" vertical="center"/>
      <protection hidden="1"/>
    </xf>
    <xf numFmtId="0" fontId="46" fillId="2" borderId="0" xfId="0" applyFont="1" applyFill="1" applyAlignment="1" applyProtection="1">
      <alignment horizontal="center" vertical="center"/>
      <protection hidden="1"/>
    </xf>
    <xf numFmtId="0" fontId="45" fillId="2" borderId="7" xfId="0" applyFont="1" applyFill="1" applyBorder="1" applyAlignment="1" applyProtection="1">
      <alignment horizontal="center" vertical="center"/>
      <protection hidden="1"/>
    </xf>
    <xf numFmtId="0" fontId="42" fillId="2" borderId="7" xfId="0" applyFont="1" applyFill="1" applyBorder="1" applyAlignment="1" applyProtection="1">
      <alignment horizontal="center" vertical="center"/>
      <protection hidden="1"/>
    </xf>
    <xf numFmtId="0" fontId="39" fillId="2" borderId="3" xfId="0" applyFont="1" applyFill="1" applyBorder="1" applyAlignment="1" applyProtection="1">
      <alignment vertical="center"/>
      <protection hidden="1"/>
    </xf>
    <xf numFmtId="0" fontId="39" fillId="2" borderId="0" xfId="0" applyFont="1" applyFill="1" applyAlignment="1" applyProtection="1">
      <alignment vertical="center"/>
      <protection hidden="1"/>
    </xf>
    <xf numFmtId="0" fontId="47" fillId="2" borderId="0" xfId="0" applyFont="1" applyFill="1" applyAlignment="1" applyProtection="1">
      <alignment vertical="center"/>
      <protection hidden="1"/>
    </xf>
    <xf numFmtId="0" fontId="39" fillId="2" borderId="5" xfId="0" applyFont="1" applyFill="1" applyBorder="1" applyAlignment="1" applyProtection="1">
      <alignment horizontal="center" vertical="center"/>
      <protection hidden="1"/>
    </xf>
    <xf numFmtId="0" fontId="48" fillId="2" borderId="0" xfId="0" applyFont="1" applyFill="1" applyAlignment="1" applyProtection="1">
      <alignment horizontal="center" vertical="center"/>
      <protection hidden="1"/>
    </xf>
    <xf numFmtId="0" fontId="40" fillId="2" borderId="5" xfId="0" applyFont="1" applyFill="1" applyBorder="1" applyAlignment="1" applyProtection="1">
      <alignment horizontal="center" vertical="center"/>
      <protection hidden="1"/>
    </xf>
    <xf numFmtId="0" fontId="49" fillId="2" borderId="0" xfId="0" applyFont="1" applyFill="1" applyAlignment="1" applyProtection="1">
      <alignment horizontal="center" vertical="center"/>
      <protection hidden="1"/>
    </xf>
    <xf numFmtId="0" fontId="50" fillId="2" borderId="0" xfId="0" applyFont="1" applyFill="1" applyAlignment="1" applyProtection="1">
      <alignment vertical="center"/>
      <protection hidden="1"/>
    </xf>
    <xf numFmtId="0" fontId="35" fillId="2" borderId="5" xfId="0" applyFont="1" applyFill="1" applyBorder="1" applyAlignment="1" applyProtection="1">
      <alignment horizontal="center" vertical="center"/>
      <protection hidden="1"/>
    </xf>
    <xf numFmtId="0" fontId="51" fillId="2" borderId="0" xfId="0" applyFont="1" applyFill="1" applyAlignment="1" applyProtection="1">
      <alignment horizontal="center" vertical="center"/>
      <protection hidden="1"/>
    </xf>
    <xf numFmtId="0" fontId="45" fillId="2" borderId="0" xfId="0" applyFont="1" applyFill="1" applyAlignment="1" applyProtection="1">
      <alignment vertical="center"/>
      <protection hidden="1"/>
    </xf>
    <xf numFmtId="0" fontId="41" fillId="2" borderId="5" xfId="0" applyFont="1" applyFill="1" applyBorder="1" applyAlignment="1" applyProtection="1">
      <alignment horizontal="center" vertical="center"/>
      <protection hidden="1"/>
    </xf>
    <xf numFmtId="0" fontId="52" fillId="2" borderId="0" xfId="0" applyFont="1" applyFill="1" applyAlignment="1" applyProtection="1">
      <alignment horizontal="center" vertical="center"/>
      <protection hidden="1"/>
    </xf>
    <xf numFmtId="0" fontId="53" fillId="2" borderId="0" xfId="0" applyFont="1" applyFill="1" applyAlignment="1" applyProtection="1">
      <alignment vertical="center"/>
      <protection hidden="1"/>
    </xf>
    <xf numFmtId="0" fontId="42" fillId="2" borderId="5" xfId="0" applyFont="1" applyFill="1" applyBorder="1" applyAlignment="1" applyProtection="1">
      <alignment horizontal="center" vertical="center"/>
      <protection hidden="1"/>
    </xf>
    <xf numFmtId="0" fontId="54" fillId="2" borderId="0" xfId="0" applyFont="1" applyFill="1" applyAlignment="1" applyProtection="1">
      <alignment horizontal="center" vertical="center"/>
      <protection hidden="1"/>
    </xf>
    <xf numFmtId="0" fontId="55" fillId="2" borderId="0" xfId="0" applyFont="1" applyFill="1" applyAlignment="1" applyProtection="1">
      <alignment vertical="center"/>
      <protection hidden="1"/>
    </xf>
    <xf numFmtId="0" fontId="54" fillId="2" borderId="0" xfId="0" applyFont="1" applyFill="1" applyAlignment="1" applyProtection="1">
      <alignment horizontal="left" vertical="center"/>
      <protection hidden="1"/>
    </xf>
    <xf numFmtId="0" fontId="46" fillId="2" borderId="5" xfId="0" applyFont="1" applyFill="1" applyBorder="1" applyAlignment="1" applyProtection="1">
      <alignment horizontal="center" vertical="center"/>
      <protection hidden="1"/>
    </xf>
    <xf numFmtId="0" fontId="56" fillId="2" borderId="0" xfId="0" applyFont="1" applyFill="1" applyAlignment="1" applyProtection="1">
      <alignment vertical="center"/>
      <protection hidden="1"/>
    </xf>
    <xf numFmtId="0" fontId="42" fillId="2" borderId="8" xfId="0" applyFont="1" applyFill="1" applyBorder="1" applyAlignment="1" applyProtection="1">
      <alignment horizontal="center" vertical="center"/>
      <protection hidden="1"/>
    </xf>
    <xf numFmtId="0" fontId="43" fillId="2" borderId="0" xfId="0" applyFont="1" applyFill="1" applyAlignment="1" applyProtection="1">
      <alignment vertical="center"/>
      <protection hidden="1"/>
    </xf>
    <xf numFmtId="0" fontId="57" fillId="2" borderId="0" xfId="0" applyFont="1" applyFill="1" applyProtection="1">
      <protection hidden="1"/>
    </xf>
    <xf numFmtId="0" fontId="43" fillId="2" borderId="0" xfId="0" applyFont="1" applyFill="1" applyAlignment="1" applyProtection="1">
      <alignment horizontal="center" vertical="center" wrapText="1"/>
      <protection hidden="1"/>
    </xf>
    <xf numFmtId="1" fontId="59" fillId="2" borderId="0" xfId="0" applyNumberFormat="1" applyFont="1" applyFill="1" applyAlignment="1" applyProtection="1">
      <alignment horizontal="center" vertical="center"/>
      <protection hidden="1"/>
    </xf>
    <xf numFmtId="1" fontId="58" fillId="2" borderId="0" xfId="0" applyNumberFormat="1" applyFont="1" applyFill="1" applyAlignment="1" applyProtection="1">
      <alignment horizontal="center" vertical="center"/>
      <protection hidden="1"/>
    </xf>
    <xf numFmtId="1" fontId="59" fillId="2" borderId="0" xfId="0" applyNumberFormat="1" applyFont="1" applyFill="1" applyAlignment="1" applyProtection="1">
      <alignment horizontal="center"/>
      <protection hidden="1"/>
    </xf>
    <xf numFmtId="0" fontId="61" fillId="2" borderId="4" xfId="0" applyFont="1" applyFill="1" applyBorder="1" applyAlignment="1" applyProtection="1">
      <alignment vertical="center"/>
      <protection hidden="1"/>
    </xf>
    <xf numFmtId="0" fontId="62" fillId="2" borderId="0" xfId="0" applyFont="1" applyFill="1" applyAlignment="1" applyProtection="1">
      <alignment horizontal="center" vertical="center"/>
      <protection hidden="1"/>
    </xf>
    <xf numFmtId="1" fontId="62" fillId="2" borderId="0" xfId="0" applyNumberFormat="1" applyFont="1" applyFill="1" applyAlignment="1" applyProtection="1">
      <alignment horizontal="center" vertical="center"/>
      <protection hidden="1"/>
    </xf>
    <xf numFmtId="0" fontId="62" fillId="2" borderId="5" xfId="0" applyFont="1" applyFill="1" applyBorder="1" applyAlignment="1" applyProtection="1">
      <alignment horizontal="center" vertical="center"/>
      <protection hidden="1"/>
    </xf>
    <xf numFmtId="0" fontId="62" fillId="2" borderId="0" xfId="0" applyFont="1" applyFill="1" applyAlignment="1" applyProtection="1">
      <alignment vertical="center"/>
      <protection hidden="1"/>
    </xf>
    <xf numFmtId="0" fontId="61" fillId="2" borderId="0" xfId="0" applyFont="1" applyFill="1" applyAlignment="1" applyProtection="1">
      <alignment vertical="center"/>
      <protection hidden="1"/>
    </xf>
    <xf numFmtId="0" fontId="63" fillId="2" borderId="0" xfId="0" applyFont="1" applyFill="1" applyAlignment="1" applyProtection="1">
      <alignment horizontal="center" vertical="center"/>
      <protection hidden="1"/>
    </xf>
    <xf numFmtId="0" fontId="65" fillId="0" borderId="0" xfId="1" applyFont="1" applyBorder="1" applyProtection="1">
      <protection hidden="1"/>
    </xf>
    <xf numFmtId="0" fontId="60" fillId="2" borderId="0" xfId="0" applyFont="1" applyFill="1" applyAlignment="1" applyProtection="1">
      <alignment horizontal="right" vertical="center" wrapText="1"/>
      <protection hidden="1"/>
    </xf>
    <xf numFmtId="0" fontId="30" fillId="2" borderId="4" xfId="0" applyFont="1" applyFill="1" applyBorder="1" applyAlignment="1" applyProtection="1">
      <alignment vertical="center"/>
      <protection hidden="1"/>
    </xf>
    <xf numFmtId="0" fontId="66" fillId="2" borderId="0" xfId="0" applyFont="1" applyFill="1" applyProtection="1">
      <protection hidden="1"/>
    </xf>
    <xf numFmtId="0" fontId="40" fillId="2" borderId="0" xfId="0" applyFont="1" applyFill="1" applyProtection="1">
      <protection hidden="1"/>
    </xf>
    <xf numFmtId="0" fontId="50" fillId="2" borderId="0" xfId="0" applyFont="1" applyFill="1" applyAlignment="1" applyProtection="1">
      <alignment horizontal="center" vertical="center"/>
      <protection hidden="1"/>
    </xf>
    <xf numFmtId="1" fontId="50" fillId="2" borderId="0" xfId="0" applyNumberFormat="1" applyFont="1" applyFill="1" applyAlignment="1" applyProtection="1">
      <alignment horizontal="center" vertical="center"/>
      <protection hidden="1"/>
    </xf>
    <xf numFmtId="0" fontId="50" fillId="2" borderId="5" xfId="0" applyFont="1" applyFill="1" applyBorder="1" applyAlignment="1" applyProtection="1">
      <alignment horizontal="center" vertical="center"/>
      <protection hidden="1"/>
    </xf>
    <xf numFmtId="0" fontId="49" fillId="2" borderId="0" xfId="0" applyFont="1" applyFill="1" applyAlignment="1" applyProtection="1">
      <alignment horizontal="left" vertical="center"/>
      <protection hidden="1"/>
    </xf>
    <xf numFmtId="0" fontId="21" fillId="4" borderId="21" xfId="0" applyFont="1" applyFill="1" applyBorder="1" applyAlignment="1" applyProtection="1">
      <alignment horizontal="center" vertical="center"/>
      <protection locked="0"/>
    </xf>
    <xf numFmtId="2" fontId="20" fillId="4" borderId="21" xfId="0" applyNumberFormat="1" applyFont="1" applyFill="1" applyBorder="1" applyAlignment="1" applyProtection="1">
      <alignment horizontal="center" vertical="center"/>
      <protection locked="0"/>
    </xf>
    <xf numFmtId="164" fontId="20" fillId="4" borderId="21" xfId="0" applyNumberFormat="1" applyFont="1" applyFill="1" applyBorder="1" applyAlignment="1" applyProtection="1">
      <alignment horizontal="center" vertical="center"/>
      <protection locked="0"/>
    </xf>
    <xf numFmtId="165" fontId="29" fillId="4" borderId="21" xfId="0" applyNumberFormat="1" applyFont="1" applyFill="1" applyBorder="1" applyAlignment="1" applyProtection="1">
      <alignment horizontal="center" vertical="center"/>
      <protection locked="0"/>
    </xf>
    <xf numFmtId="0" fontId="64" fillId="0" borderId="0" xfId="1" applyFont="1" applyBorder="1" applyProtection="1">
      <protection locked="0"/>
    </xf>
    <xf numFmtId="0" fontId="24" fillId="2" borderId="1" xfId="0" applyFont="1" applyFill="1" applyBorder="1" applyAlignment="1" applyProtection="1">
      <alignment horizontal="center" vertical="center"/>
      <protection hidden="1"/>
    </xf>
    <xf numFmtId="0" fontId="24" fillId="2" borderId="2" xfId="0" applyFont="1" applyFill="1" applyBorder="1" applyAlignment="1" applyProtection="1">
      <alignment horizontal="center" vertical="center"/>
      <protection hidden="1"/>
    </xf>
    <xf numFmtId="0" fontId="33" fillId="2" borderId="0" xfId="0" applyFont="1" applyFill="1" applyAlignment="1" applyProtection="1">
      <alignment horizontal="right" vertical="center"/>
      <protection hidden="1"/>
    </xf>
    <xf numFmtId="0" fontId="33" fillId="2" borderId="5" xfId="0" applyFont="1" applyFill="1" applyBorder="1" applyAlignment="1" applyProtection="1">
      <alignment horizontal="right" vertical="center"/>
      <protection hidden="1"/>
    </xf>
    <xf numFmtId="0" fontId="12" fillId="0" borderId="0" xfId="0" applyFont="1" applyAlignment="1">
      <alignment horizontal="center"/>
    </xf>
    <xf numFmtId="0" fontId="67" fillId="2" borderId="0" xfId="0" applyFont="1" applyFill="1" applyAlignment="1" applyProtection="1">
      <alignment vertical="center"/>
      <protection hidden="1"/>
    </xf>
    <xf numFmtId="0" fontId="68" fillId="2" borderId="0" xfId="0" applyFont="1" applyFill="1" applyAlignment="1" applyProtection="1">
      <alignment horizontal="left" vertical="center"/>
      <protection hidden="1"/>
    </xf>
  </cellXfs>
  <cellStyles count="2">
    <cellStyle name="Hiperlink" xfId="1" builtinId="8"/>
    <cellStyle name="Normal" xfId="0" builtinId="0"/>
  </cellStyles>
  <dxfs count="4"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66FF66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1"/>
        </patternFill>
      </fill>
    </dxf>
  </dxfs>
  <tableStyles count="0" defaultTableStyle="TableStyleMedium9" defaultPivotStyle="PivotStyleLight16"/>
  <colors>
    <mruColors>
      <color rgb="FFBDF3F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2-ISP'!A1"/><Relationship Id="rId1" Type="http://schemas.openxmlformats.org/officeDocument/2006/relationships/hyperlink" Target="#'2-ISP-RESULT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41</xdr:row>
      <xdr:rowOff>123825</xdr:rowOff>
    </xdr:from>
    <xdr:to>
      <xdr:col>8</xdr:col>
      <xdr:colOff>5196</xdr:colOff>
      <xdr:row>45</xdr:row>
      <xdr:rowOff>2420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981700" y="7886700"/>
          <a:ext cx="1567296" cy="45009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Próximo</a:t>
          </a:r>
        </a:p>
      </xdr:txBody>
    </xdr:sp>
    <xdr:clientData/>
  </xdr:twoCellAnchor>
  <xdr:twoCellAnchor>
    <xdr:from>
      <xdr:col>0</xdr:col>
      <xdr:colOff>4210050</xdr:colOff>
      <xdr:row>41</xdr:row>
      <xdr:rowOff>123825</xdr:rowOff>
    </xdr:from>
    <xdr:to>
      <xdr:col>1</xdr:col>
      <xdr:colOff>81396</xdr:colOff>
      <xdr:row>45</xdr:row>
      <xdr:rowOff>2420</xdr:rowOff>
    </xdr:to>
    <xdr:sp macro="" textlink="">
      <xdr:nvSpPr>
        <xdr:cNvPr id="3" name="Rounded 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210050" y="7886700"/>
          <a:ext cx="1567296" cy="450095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Voltar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133349</xdr:colOff>
      <xdr:row>28</xdr:row>
      <xdr:rowOff>59531</xdr:rowOff>
    </xdr:from>
    <xdr:to>
      <xdr:col>3</xdr:col>
      <xdr:colOff>392906</xdr:colOff>
      <xdr:row>37</xdr:row>
      <xdr:rowOff>231988</xdr:rowOff>
    </xdr:to>
    <xdr:pic>
      <xdr:nvPicPr>
        <xdr:cNvPr id="5" name="Imagem 4" descr="Interface gráfica do usuário, Texto&#10;&#10;O conteúdo gerado por IA pode estar incorreto.">
          <a:extLst>
            <a:ext uri="{FF2B5EF4-FFF2-40B4-BE49-F238E27FC236}">
              <a16:creationId xmlns:a16="http://schemas.microsoft.com/office/drawing/2014/main" id="{0EF356AD-CC10-410A-9A53-1F99FA480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8349" y="8524875"/>
          <a:ext cx="1688307" cy="222033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indicadoresdeprojetos.com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P42"/>
  <sheetViews>
    <sheetView showGridLines="0" zoomScale="55" zoomScaleNormal="55" workbookViewId="0">
      <selection activeCell="N42" sqref="N42"/>
    </sheetView>
  </sheetViews>
  <sheetFormatPr defaultColWidth="9.109375" defaultRowHeight="22.8" x14ac:dyDescent="0.4"/>
  <cols>
    <col min="1" max="1" width="85.44140625" style="1" customWidth="1"/>
    <col min="2" max="2" width="4.109375" style="1" customWidth="1"/>
    <col min="3" max="3" width="3.6640625" style="1" customWidth="1"/>
    <col min="4" max="4" width="4.109375" style="1" customWidth="1"/>
    <col min="5" max="5" width="3.6640625" style="1" customWidth="1"/>
    <col min="6" max="6" width="4.109375" style="1" customWidth="1"/>
    <col min="7" max="7" width="3.6640625" style="1" customWidth="1"/>
    <col min="8" max="8" width="4.109375" style="1" customWidth="1"/>
    <col min="9" max="9" width="3" style="1" customWidth="1"/>
    <col min="10" max="10" width="9.6640625" style="2" customWidth="1"/>
    <col min="11" max="11" width="26.5546875" style="5" customWidth="1"/>
    <col min="12" max="12" width="9.109375" style="4"/>
    <col min="13" max="14" width="17.6640625" style="36" customWidth="1"/>
    <col min="15" max="16" width="9.109375" style="4"/>
    <col min="17" max="16384" width="9.109375" style="1"/>
  </cols>
  <sheetData>
    <row r="1" spans="1:14" ht="23.4" thickBot="1" x14ac:dyDescent="0.45"/>
    <row r="2" spans="1:14" s="6" customFormat="1" x14ac:dyDescent="0.4">
      <c r="A2" s="12"/>
      <c r="B2" s="13"/>
      <c r="C2" s="13"/>
      <c r="D2" s="13"/>
      <c r="E2" s="13"/>
      <c r="F2" s="13"/>
      <c r="G2" s="13"/>
      <c r="H2" s="13"/>
      <c r="I2" s="13"/>
      <c r="J2" s="22"/>
      <c r="K2" s="17"/>
      <c r="M2" s="36"/>
      <c r="N2" s="36"/>
    </row>
    <row r="3" spans="1:14" x14ac:dyDescent="0.4">
      <c r="A3" s="8"/>
      <c r="B3" s="154" t="s">
        <v>4</v>
      </c>
      <c r="C3" s="154"/>
      <c r="D3" s="154"/>
      <c r="E3" s="154"/>
      <c r="F3" s="154"/>
      <c r="G3" s="154"/>
      <c r="H3" s="154"/>
      <c r="I3" s="154"/>
      <c r="J3" s="23" t="s">
        <v>5</v>
      </c>
      <c r="K3" s="18" t="s">
        <v>6</v>
      </c>
    </row>
    <row r="4" spans="1:14" x14ac:dyDescent="0.4">
      <c r="A4" s="8"/>
      <c r="B4" s="10"/>
      <c r="C4" s="10"/>
      <c r="D4" s="10"/>
      <c r="E4" s="10"/>
      <c r="F4" s="10"/>
      <c r="G4" s="10"/>
      <c r="H4" s="10"/>
      <c r="I4" s="10"/>
      <c r="J4" s="24"/>
      <c r="K4" s="19"/>
    </row>
    <row r="5" spans="1:14" ht="23.4" thickBot="1" x14ac:dyDescent="0.45">
      <c r="A5" s="8"/>
      <c r="B5" s="11">
        <v>10</v>
      </c>
      <c r="C5" s="11"/>
      <c r="D5" s="11">
        <v>7.5</v>
      </c>
      <c r="E5" s="11"/>
      <c r="F5" s="11">
        <v>5</v>
      </c>
      <c r="G5" s="11"/>
      <c r="H5" s="11">
        <v>2.5</v>
      </c>
      <c r="I5" s="9"/>
      <c r="J5" s="25"/>
      <c r="K5" s="20"/>
    </row>
    <row r="6" spans="1:14" x14ac:dyDescent="0.4">
      <c r="A6" s="14" t="s">
        <v>20</v>
      </c>
      <c r="B6" s="34" t="e">
        <f>IF(#REF!&lt;&gt;"","X","")</f>
        <v>#REF!</v>
      </c>
      <c r="C6" s="9" t="e">
        <f>IF(#REF!&lt;&gt;"","X","")</f>
        <v>#REF!</v>
      </c>
      <c r="D6" s="34" t="e">
        <f>IF(#REF!&lt;&gt;"","X","")</f>
        <v>#REF!</v>
      </c>
      <c r="E6" s="9" t="e">
        <f>IF(#REF!&lt;&gt;"","X","")</f>
        <v>#REF!</v>
      </c>
      <c r="F6" s="34" t="e">
        <f>IF(#REF!&lt;&gt;"","X","")</f>
        <v>#REF!</v>
      </c>
      <c r="G6" s="9" t="e">
        <f>IF(#REF!&lt;&gt;"","X","")</f>
        <v>#REF!</v>
      </c>
      <c r="H6" s="34" t="e">
        <f>IF(#REF!&lt;&gt;"","X","")</f>
        <v>#REF!</v>
      </c>
      <c r="I6" s="9"/>
      <c r="J6" s="26">
        <v>3</v>
      </c>
      <c r="K6" s="19" t="s">
        <v>7</v>
      </c>
      <c r="M6" s="36">
        <f>SUMIF(B6:H6,"X",B5:H5)</f>
        <v>0</v>
      </c>
      <c r="N6" s="36">
        <f>J6*M6</f>
        <v>0</v>
      </c>
    </row>
    <row r="7" spans="1:14" s="6" customFormat="1" x14ac:dyDescent="0.4">
      <c r="A7" s="14"/>
      <c r="B7" s="9"/>
      <c r="C7" s="9"/>
      <c r="D7" s="9"/>
      <c r="E7" s="9"/>
      <c r="F7" s="9"/>
      <c r="G7" s="9"/>
      <c r="H7" s="9"/>
      <c r="I7" s="9"/>
      <c r="J7" s="26"/>
      <c r="K7" s="19"/>
      <c r="M7" s="36"/>
      <c r="N7" s="36"/>
    </row>
    <row r="8" spans="1:14" ht="23.4" thickBot="1" x14ac:dyDescent="0.45">
      <c r="A8" s="14"/>
      <c r="B8" s="11">
        <v>10</v>
      </c>
      <c r="C8" s="11"/>
      <c r="D8" s="11">
        <v>7.5</v>
      </c>
      <c r="E8" s="11"/>
      <c r="F8" s="11">
        <v>5</v>
      </c>
      <c r="G8" s="11"/>
      <c r="H8" s="11">
        <v>2.5</v>
      </c>
      <c r="I8" s="9"/>
      <c r="J8" s="26"/>
      <c r="K8" s="19"/>
    </row>
    <row r="9" spans="1:14" x14ac:dyDescent="0.4">
      <c r="A9" s="14" t="s">
        <v>16</v>
      </c>
      <c r="B9" s="34" t="e">
        <f>IF(#REF!&lt;&gt;"","X","")</f>
        <v>#REF!</v>
      </c>
      <c r="C9" s="9" t="e">
        <f>IF(#REF!&lt;&gt;"","X","")</f>
        <v>#REF!</v>
      </c>
      <c r="D9" s="34" t="e">
        <f>IF(#REF!&lt;&gt;"","X","")</f>
        <v>#REF!</v>
      </c>
      <c r="E9" s="9" t="e">
        <f>IF(#REF!&lt;&gt;"","X","")</f>
        <v>#REF!</v>
      </c>
      <c r="F9" s="34" t="e">
        <f>IF(#REF!&lt;&gt;"","X","")</f>
        <v>#REF!</v>
      </c>
      <c r="G9" s="9" t="e">
        <f>IF(#REF!&lt;&gt;"","X","")</f>
        <v>#REF!</v>
      </c>
      <c r="H9" s="34" t="e">
        <f>IF(#REF!&lt;&gt;"","X","")</f>
        <v>#REF!</v>
      </c>
      <c r="I9" s="9"/>
      <c r="J9" s="26">
        <v>2</v>
      </c>
      <c r="K9" s="19" t="s">
        <v>8</v>
      </c>
      <c r="M9" s="36">
        <f>SUMIF(B9:H9,"X",B8:H8)</f>
        <v>0</v>
      </c>
      <c r="N9" s="36">
        <f t="shared" ref="N9" si="0">J9*M9</f>
        <v>0</v>
      </c>
    </row>
    <row r="10" spans="1:14" s="6" customFormat="1" x14ac:dyDescent="0.4">
      <c r="A10" s="14"/>
      <c r="B10" s="9"/>
      <c r="C10" s="9"/>
      <c r="D10" s="9"/>
      <c r="E10" s="9"/>
      <c r="F10" s="9"/>
      <c r="G10" s="9"/>
      <c r="H10" s="9"/>
      <c r="I10" s="9"/>
      <c r="J10" s="26"/>
      <c r="K10" s="19"/>
      <c r="M10" s="36"/>
      <c r="N10" s="36"/>
    </row>
    <row r="11" spans="1:14" ht="23.4" thickBot="1" x14ac:dyDescent="0.45">
      <c r="A11" s="14"/>
      <c r="B11" s="11">
        <v>10</v>
      </c>
      <c r="C11" s="11"/>
      <c r="D11" s="11">
        <v>7.5</v>
      </c>
      <c r="E11" s="11"/>
      <c r="F11" s="11">
        <v>5</v>
      </c>
      <c r="G11" s="11"/>
      <c r="H11" s="11">
        <v>2.5</v>
      </c>
      <c r="I11" s="9"/>
      <c r="J11" s="26"/>
      <c r="K11" s="19"/>
    </row>
    <row r="12" spans="1:14" x14ac:dyDescent="0.4">
      <c r="A12" s="14" t="s">
        <v>17</v>
      </c>
      <c r="B12" s="34" t="e">
        <f>IF(#REF!&lt;&gt;"","X","")</f>
        <v>#REF!</v>
      </c>
      <c r="C12" s="9" t="e">
        <f>IF(#REF!&lt;&gt;"","X","")</f>
        <v>#REF!</v>
      </c>
      <c r="D12" s="34" t="e">
        <f>IF(#REF!&lt;&gt;"","X","")</f>
        <v>#REF!</v>
      </c>
      <c r="E12" s="9" t="e">
        <f>IF(#REF!&lt;&gt;"","X","")</f>
        <v>#REF!</v>
      </c>
      <c r="F12" s="34" t="e">
        <f>IF(#REF!&lt;&gt;"","X","")</f>
        <v>#REF!</v>
      </c>
      <c r="G12" s="9" t="e">
        <f>IF(#REF!&lt;&gt;"","X","")</f>
        <v>#REF!</v>
      </c>
      <c r="H12" s="34" t="e">
        <f>IF(#REF!&lt;&gt;"","X","")</f>
        <v>#REF!</v>
      </c>
      <c r="I12" s="9"/>
      <c r="J12" s="26">
        <v>2</v>
      </c>
      <c r="K12" s="19" t="s">
        <v>9</v>
      </c>
      <c r="M12" s="36">
        <f>SUMIF(B12:H12,"X",B11:H11)</f>
        <v>0</v>
      </c>
      <c r="N12" s="36">
        <f t="shared" ref="N12" si="1">J12*M12</f>
        <v>0</v>
      </c>
    </row>
    <row r="13" spans="1:14" s="6" customFormat="1" x14ac:dyDescent="0.4">
      <c r="A13" s="14"/>
      <c r="B13" s="9"/>
      <c r="C13" s="9"/>
      <c r="D13" s="9"/>
      <c r="E13" s="9"/>
      <c r="F13" s="9"/>
      <c r="G13" s="9"/>
      <c r="H13" s="9"/>
      <c r="I13" s="9"/>
      <c r="J13" s="26"/>
      <c r="K13" s="19"/>
      <c r="M13" s="36"/>
      <c r="N13" s="36"/>
    </row>
    <row r="14" spans="1:14" ht="23.4" thickBot="1" x14ac:dyDescent="0.45">
      <c r="A14" s="14"/>
      <c r="B14" s="11">
        <v>10</v>
      </c>
      <c r="C14" s="11"/>
      <c r="D14" s="11">
        <v>7.5</v>
      </c>
      <c r="E14" s="11"/>
      <c r="F14" s="11">
        <v>5</v>
      </c>
      <c r="G14" s="11"/>
      <c r="H14" s="11">
        <v>2.5</v>
      </c>
      <c r="I14" s="9"/>
      <c r="J14" s="26"/>
      <c r="K14" s="19"/>
    </row>
    <row r="15" spans="1:14" x14ac:dyDescent="0.4">
      <c r="A15" s="14" t="s">
        <v>21</v>
      </c>
      <c r="B15" s="34" t="e">
        <f>IF(#REF!&lt;&gt;"","X","")</f>
        <v>#REF!</v>
      </c>
      <c r="C15" s="9" t="e">
        <f>IF(#REF!&lt;&gt;"","X","")</f>
        <v>#REF!</v>
      </c>
      <c r="D15" s="34" t="e">
        <f>IF(#REF!&lt;&gt;"","X","")</f>
        <v>#REF!</v>
      </c>
      <c r="E15" s="9" t="e">
        <f>IF(#REF!&lt;&gt;"","X","")</f>
        <v>#REF!</v>
      </c>
      <c r="F15" s="34" t="e">
        <f>IF(#REF!&lt;&gt;"","X","")</f>
        <v>#REF!</v>
      </c>
      <c r="G15" s="9" t="e">
        <f>IF(#REF!&lt;&gt;"","X","")</f>
        <v>#REF!</v>
      </c>
      <c r="H15" s="34" t="e">
        <f>IF(#REF!&lt;&gt;"","X","")</f>
        <v>#REF!</v>
      </c>
      <c r="I15" s="9"/>
      <c r="J15" s="26">
        <v>2</v>
      </c>
      <c r="K15" s="19" t="s">
        <v>10</v>
      </c>
      <c r="M15" s="36">
        <f>SUMIF(B15:H15,"X",B14:H14)</f>
        <v>0</v>
      </c>
      <c r="N15" s="36">
        <f t="shared" ref="N15" si="2">J15*M15</f>
        <v>0</v>
      </c>
    </row>
    <row r="16" spans="1:14" s="6" customFormat="1" x14ac:dyDescent="0.4">
      <c r="A16" s="14"/>
      <c r="B16" s="9"/>
      <c r="C16" s="9"/>
      <c r="D16" s="9"/>
      <c r="E16" s="9"/>
      <c r="F16" s="9"/>
      <c r="G16" s="9"/>
      <c r="H16" s="9"/>
      <c r="I16" s="9"/>
      <c r="J16" s="26"/>
      <c r="K16" s="19"/>
      <c r="M16" s="36"/>
      <c r="N16" s="36"/>
    </row>
    <row r="17" spans="1:14" ht="23.4" thickBot="1" x14ac:dyDescent="0.45">
      <c r="A17" s="14"/>
      <c r="B17" s="11">
        <v>10</v>
      </c>
      <c r="C17" s="11"/>
      <c r="D17" s="11">
        <v>7.5</v>
      </c>
      <c r="E17" s="11"/>
      <c r="F17" s="11">
        <v>5</v>
      </c>
      <c r="G17" s="11"/>
      <c r="H17" s="11">
        <v>2.5</v>
      </c>
      <c r="I17" s="9"/>
      <c r="J17" s="26"/>
      <c r="K17" s="19"/>
    </row>
    <row r="18" spans="1:14" x14ac:dyDescent="0.4">
      <c r="A18" s="14" t="s">
        <v>22</v>
      </c>
      <c r="B18" s="34" t="e">
        <f>IF(#REF!&lt;&gt;"","X","")</f>
        <v>#REF!</v>
      </c>
      <c r="C18" s="9" t="e">
        <f>IF(#REF!&lt;&gt;"","X","")</f>
        <v>#REF!</v>
      </c>
      <c r="D18" s="34" t="e">
        <f>IF(#REF!&lt;&gt;"","X","")</f>
        <v>#REF!</v>
      </c>
      <c r="E18" s="9" t="e">
        <f>IF(#REF!&lt;&gt;"","X","")</f>
        <v>#REF!</v>
      </c>
      <c r="F18" s="34" t="e">
        <f>IF(#REF!&lt;&gt;"","X","")</f>
        <v>#REF!</v>
      </c>
      <c r="G18" s="9" t="e">
        <f>IF(#REF!&lt;&gt;"","X","")</f>
        <v>#REF!</v>
      </c>
      <c r="H18" s="34" t="e">
        <f>IF(#REF!&lt;&gt;"","X","")</f>
        <v>#REF!</v>
      </c>
      <c r="I18" s="9"/>
      <c r="J18" s="26">
        <v>2</v>
      </c>
      <c r="K18" s="19" t="s">
        <v>11</v>
      </c>
      <c r="M18" s="36">
        <f>SUMIF(B18:H18,"X",B17:H17)</f>
        <v>0</v>
      </c>
      <c r="N18" s="36">
        <f t="shared" ref="N18" si="3">J18*M18</f>
        <v>0</v>
      </c>
    </row>
    <row r="19" spans="1:14" s="6" customFormat="1" x14ac:dyDescent="0.4">
      <c r="A19" s="14"/>
      <c r="B19" s="9"/>
      <c r="C19" s="9"/>
      <c r="D19" s="9"/>
      <c r="E19" s="9"/>
      <c r="F19" s="9"/>
      <c r="G19" s="9"/>
      <c r="H19" s="9"/>
      <c r="I19" s="9"/>
      <c r="J19" s="26"/>
      <c r="K19" s="19"/>
      <c r="M19" s="36"/>
      <c r="N19" s="36"/>
    </row>
    <row r="20" spans="1:14" ht="23.4" thickBot="1" x14ac:dyDescent="0.45">
      <c r="A20" s="14"/>
      <c r="B20" s="11">
        <v>10</v>
      </c>
      <c r="C20" s="11"/>
      <c r="D20" s="11">
        <v>7.5</v>
      </c>
      <c r="E20" s="11"/>
      <c r="F20" s="11">
        <v>5</v>
      </c>
      <c r="G20" s="11"/>
      <c r="H20" s="11">
        <v>2.5</v>
      </c>
      <c r="I20" s="9"/>
      <c r="J20" s="26"/>
      <c r="K20" s="19"/>
    </row>
    <row r="21" spans="1:14" x14ac:dyDescent="0.4">
      <c r="A21" s="14" t="s">
        <v>26</v>
      </c>
      <c r="B21" s="34" t="e">
        <f>IF(#REF!&lt;&gt;"","X","")</f>
        <v>#REF!</v>
      </c>
      <c r="C21" s="9" t="e">
        <f>IF(#REF!&lt;&gt;"","X","")</f>
        <v>#REF!</v>
      </c>
      <c r="D21" s="34" t="e">
        <f>IF(#REF!&lt;&gt;"","X","")</f>
        <v>#REF!</v>
      </c>
      <c r="E21" s="9" t="e">
        <f>IF(#REF!&lt;&gt;"","X","")</f>
        <v>#REF!</v>
      </c>
      <c r="F21" s="34" t="e">
        <f>IF(#REF!&lt;&gt;"","X","")</f>
        <v>#REF!</v>
      </c>
      <c r="G21" s="9" t="e">
        <f>IF(#REF!&lt;&gt;"","X","")</f>
        <v>#REF!</v>
      </c>
      <c r="H21" s="34" t="e">
        <f>IF(#REF!&lt;&gt;"","X","")</f>
        <v>#REF!</v>
      </c>
      <c r="I21" s="9"/>
      <c r="J21" s="26">
        <v>2</v>
      </c>
      <c r="K21" s="19" t="s">
        <v>12</v>
      </c>
      <c r="M21" s="36">
        <f>SUMIF(B21:H21,"X",B20:H20)</f>
        <v>0</v>
      </c>
      <c r="N21" s="36">
        <f t="shared" ref="N21" si="4">J21*M21</f>
        <v>0</v>
      </c>
    </row>
    <row r="22" spans="1:14" x14ac:dyDescent="0.4">
      <c r="A22" s="14"/>
      <c r="B22" s="11"/>
      <c r="C22" s="9"/>
      <c r="D22" s="11"/>
      <c r="E22" s="9"/>
      <c r="F22" s="11"/>
      <c r="G22" s="9"/>
      <c r="H22" s="11"/>
      <c r="I22" s="9"/>
      <c r="J22" s="26"/>
      <c r="K22" s="19"/>
    </row>
    <row r="23" spans="1:14" s="6" customFormat="1" x14ac:dyDescent="0.4">
      <c r="A23" s="14"/>
      <c r="B23" s="9"/>
      <c r="C23" s="9"/>
      <c r="D23" s="9"/>
      <c r="E23" s="9"/>
      <c r="F23" s="9"/>
      <c r="G23" s="9"/>
      <c r="H23" s="9"/>
      <c r="I23" s="9"/>
      <c r="J23" s="26"/>
      <c r="K23" s="19"/>
      <c r="M23" s="36"/>
      <c r="N23" s="36"/>
    </row>
    <row r="24" spans="1:14" ht="23.4" thickBot="1" x14ac:dyDescent="0.45">
      <c r="A24" s="14" t="s">
        <v>1</v>
      </c>
      <c r="B24" s="11">
        <v>10</v>
      </c>
      <c r="C24" s="11"/>
      <c r="D24" s="11">
        <v>7.5</v>
      </c>
      <c r="E24" s="11"/>
      <c r="F24" s="11">
        <v>5</v>
      </c>
      <c r="G24" s="11"/>
      <c r="H24" s="11">
        <v>2.5</v>
      </c>
      <c r="I24" s="9"/>
      <c r="J24" s="26"/>
      <c r="K24" s="19"/>
    </row>
    <row r="25" spans="1:14" x14ac:dyDescent="0.4">
      <c r="A25" s="14" t="s">
        <v>23</v>
      </c>
      <c r="B25" s="34" t="e">
        <f>IF(#REF!&lt;&gt;"","X","")</f>
        <v>#REF!</v>
      </c>
      <c r="C25" s="9" t="e">
        <f>IF(#REF!&lt;&gt;"","X","")</f>
        <v>#REF!</v>
      </c>
      <c r="D25" s="34" t="e">
        <f>IF(#REF!&lt;&gt;"","X","")</f>
        <v>#REF!</v>
      </c>
      <c r="E25" s="9" t="e">
        <f>IF(#REF!&lt;&gt;"","X","")</f>
        <v>#REF!</v>
      </c>
      <c r="F25" s="34" t="e">
        <f>IF(#REF!&lt;&gt;"","X","")</f>
        <v>#REF!</v>
      </c>
      <c r="G25" s="9" t="e">
        <f>IF(#REF!&lt;&gt;"","X","")</f>
        <v>#REF!</v>
      </c>
      <c r="H25" s="34" t="e">
        <f>IF(#REF!&lt;&gt;"","X","")</f>
        <v>#REF!</v>
      </c>
      <c r="I25" s="9"/>
      <c r="J25" s="26">
        <v>2</v>
      </c>
      <c r="K25" s="19" t="s">
        <v>12</v>
      </c>
      <c r="M25" s="36">
        <f>SUMIF(B25:H25,"X",B24:H24)</f>
        <v>0</v>
      </c>
      <c r="N25" s="36">
        <f t="shared" ref="N25" si="5">J25*M25</f>
        <v>0</v>
      </c>
    </row>
    <row r="26" spans="1:14" x14ac:dyDescent="0.4">
      <c r="A26" s="14"/>
      <c r="B26" s="11"/>
      <c r="C26" s="9"/>
      <c r="D26" s="11"/>
      <c r="E26" s="9"/>
      <c r="F26" s="11"/>
      <c r="G26" s="9"/>
      <c r="H26" s="11"/>
      <c r="I26" s="9"/>
      <c r="J26" s="26"/>
      <c r="K26" s="19"/>
    </row>
    <row r="27" spans="1:14" s="6" customFormat="1" x14ac:dyDescent="0.4">
      <c r="A27" s="14"/>
      <c r="B27" s="9"/>
      <c r="C27" s="9"/>
      <c r="D27" s="9"/>
      <c r="E27" s="9"/>
      <c r="F27" s="9"/>
      <c r="G27" s="9"/>
      <c r="H27" s="9"/>
      <c r="I27" s="9"/>
      <c r="J27" s="26"/>
      <c r="K27" s="19"/>
      <c r="M27" s="36"/>
      <c r="N27" s="36"/>
    </row>
    <row r="28" spans="1:14" ht="23.4" thickBot="1" x14ac:dyDescent="0.45">
      <c r="A28" s="14" t="s">
        <v>2</v>
      </c>
      <c r="B28" s="11">
        <v>10</v>
      </c>
      <c r="C28" s="11"/>
      <c r="D28" s="11">
        <v>7.5</v>
      </c>
      <c r="E28" s="11"/>
      <c r="F28" s="11">
        <v>5</v>
      </c>
      <c r="G28" s="11"/>
      <c r="H28" s="11">
        <v>2.5</v>
      </c>
      <c r="I28" s="9"/>
      <c r="J28" s="26"/>
      <c r="K28" s="19"/>
    </row>
    <row r="29" spans="1:14" x14ac:dyDescent="0.4">
      <c r="A29" s="14" t="s">
        <v>24</v>
      </c>
      <c r="B29" s="34" t="e">
        <f>IF(#REF!&lt;&gt;"","X","")</f>
        <v>#REF!</v>
      </c>
      <c r="C29" s="9" t="e">
        <f>IF(#REF!&lt;&gt;"","X","")</f>
        <v>#REF!</v>
      </c>
      <c r="D29" s="34" t="e">
        <f>IF(#REF!&lt;&gt;"","X","")</f>
        <v>#REF!</v>
      </c>
      <c r="E29" s="9" t="e">
        <f>IF(#REF!&lt;&gt;"","X","")</f>
        <v>#REF!</v>
      </c>
      <c r="F29" s="34" t="e">
        <f>IF(#REF!&lt;&gt;"","X","")</f>
        <v>#REF!</v>
      </c>
      <c r="G29" s="9" t="e">
        <f>IF(#REF!&lt;&gt;"","X","")</f>
        <v>#REF!</v>
      </c>
      <c r="H29" s="34" t="e">
        <f>IF(#REF!&lt;&gt;"","X","")</f>
        <v>#REF!</v>
      </c>
      <c r="I29" s="9"/>
      <c r="J29" s="26">
        <v>2</v>
      </c>
      <c r="K29" s="19" t="s">
        <v>13</v>
      </c>
      <c r="M29" s="36">
        <f>SUMIF(B29:H29,"X",B28:H28)</f>
        <v>0</v>
      </c>
      <c r="N29" s="36">
        <f t="shared" ref="N29" si="6">J29*M29</f>
        <v>0</v>
      </c>
    </row>
    <row r="30" spans="1:14" x14ac:dyDescent="0.4">
      <c r="A30" s="14"/>
      <c r="B30" s="11"/>
      <c r="C30" s="9"/>
      <c r="D30" s="11"/>
      <c r="E30" s="9"/>
      <c r="F30" s="11"/>
      <c r="G30" s="9"/>
      <c r="H30" s="11"/>
      <c r="I30" s="9"/>
      <c r="J30" s="26"/>
      <c r="K30" s="19"/>
    </row>
    <row r="31" spans="1:14" s="6" customFormat="1" x14ac:dyDescent="0.4">
      <c r="A31" s="14"/>
      <c r="B31" s="9"/>
      <c r="C31" s="9"/>
      <c r="D31" s="9"/>
      <c r="E31" s="9"/>
      <c r="F31" s="9"/>
      <c r="G31" s="9"/>
      <c r="H31" s="9"/>
      <c r="I31" s="9"/>
      <c r="J31" s="26"/>
      <c r="K31" s="19"/>
      <c r="M31" s="36"/>
      <c r="N31" s="36"/>
    </row>
    <row r="32" spans="1:14" ht="23.4" thickBot="1" x14ac:dyDescent="0.45">
      <c r="A32" s="14" t="s">
        <v>3</v>
      </c>
      <c r="B32" s="11">
        <v>10</v>
      </c>
      <c r="C32" s="11"/>
      <c r="D32" s="11">
        <v>7.5</v>
      </c>
      <c r="E32" s="11"/>
      <c r="F32" s="11">
        <v>5</v>
      </c>
      <c r="G32" s="11"/>
      <c r="H32" s="11">
        <v>2.5</v>
      </c>
      <c r="I32" s="9"/>
      <c r="J32" s="26"/>
      <c r="K32" s="19"/>
    </row>
    <row r="33" spans="1:14" x14ac:dyDescent="0.4">
      <c r="A33" s="14" t="s">
        <v>18</v>
      </c>
      <c r="B33" s="34" t="e">
        <f>IF(#REF!&lt;&gt;"","X","")</f>
        <v>#REF!</v>
      </c>
      <c r="C33" s="9" t="e">
        <f>IF(#REF!&lt;&gt;"","X","")</f>
        <v>#REF!</v>
      </c>
      <c r="D33" s="34" t="e">
        <f>IF(#REF!&lt;&gt;"","X","")</f>
        <v>#REF!</v>
      </c>
      <c r="E33" s="9" t="e">
        <f>IF(#REF!&lt;&gt;"","X","")</f>
        <v>#REF!</v>
      </c>
      <c r="F33" s="34" t="e">
        <f>IF(#REF!&lt;&gt;"","X","")</f>
        <v>#REF!</v>
      </c>
      <c r="G33" s="9" t="e">
        <f>IF(#REF!&lt;&gt;"","X","")</f>
        <v>#REF!</v>
      </c>
      <c r="H33" s="34" t="e">
        <f>IF(#REF!&lt;&gt;"","X","")</f>
        <v>#REF!</v>
      </c>
      <c r="I33" s="9"/>
      <c r="J33" s="26">
        <v>2</v>
      </c>
      <c r="K33" s="19" t="s">
        <v>12</v>
      </c>
      <c r="M33" s="36">
        <f>SUMIF(B33:H33,"X",B32:H32)</f>
        <v>0</v>
      </c>
      <c r="N33" s="36">
        <f t="shared" ref="N33" si="7">J33*M33</f>
        <v>0</v>
      </c>
    </row>
    <row r="34" spans="1:14" s="6" customFormat="1" x14ac:dyDescent="0.4">
      <c r="A34" s="14"/>
      <c r="B34" s="9"/>
      <c r="C34" s="9"/>
      <c r="D34" s="9"/>
      <c r="E34" s="9"/>
      <c r="F34" s="9"/>
      <c r="G34" s="9"/>
      <c r="H34" s="9"/>
      <c r="I34" s="9"/>
      <c r="J34" s="26"/>
      <c r="K34" s="19"/>
      <c r="M34" s="36"/>
      <c r="N34" s="36"/>
    </row>
    <row r="35" spans="1:14" ht="23.4" thickBot="1" x14ac:dyDescent="0.45">
      <c r="A35" s="14"/>
      <c r="B35" s="11">
        <v>10</v>
      </c>
      <c r="C35" s="11"/>
      <c r="D35" s="11">
        <v>7.5</v>
      </c>
      <c r="E35" s="11"/>
      <c r="F35" s="11">
        <v>5</v>
      </c>
      <c r="G35" s="11"/>
      <c r="H35" s="11">
        <v>2.5</v>
      </c>
      <c r="I35" s="9"/>
      <c r="J35" s="26"/>
      <c r="K35" s="19"/>
    </row>
    <row r="36" spans="1:14" x14ac:dyDescent="0.4">
      <c r="A36" s="14" t="s">
        <v>27</v>
      </c>
      <c r="B36" s="34" t="e">
        <f>IF(#REF!&lt;&gt;"","X","")</f>
        <v>#REF!</v>
      </c>
      <c r="C36" s="9" t="e">
        <f>IF(#REF!&lt;&gt;"","X","")</f>
        <v>#REF!</v>
      </c>
      <c r="D36" s="34" t="e">
        <f>IF(#REF!&lt;&gt;"","X","")</f>
        <v>#REF!</v>
      </c>
      <c r="E36" s="9" t="e">
        <f>IF(#REF!&lt;&gt;"","X","")</f>
        <v>#REF!</v>
      </c>
      <c r="F36" s="34" t="e">
        <f>IF(#REF!&lt;&gt;"","X","")</f>
        <v>#REF!</v>
      </c>
      <c r="G36" s="9" t="e">
        <f>IF(#REF!&lt;&gt;"","X","")</f>
        <v>#REF!</v>
      </c>
      <c r="H36" s="34" t="e">
        <f>IF(#REF!&lt;&gt;"","X","")</f>
        <v>#REF!</v>
      </c>
      <c r="I36" s="9"/>
      <c r="J36" s="26">
        <v>3</v>
      </c>
      <c r="K36" s="19" t="s">
        <v>14</v>
      </c>
      <c r="M36" s="36">
        <f>SUMIF(B36:H36,"X",B35:H35)</f>
        <v>0</v>
      </c>
      <c r="N36" s="36">
        <f t="shared" ref="N36" si="8">J36*M36</f>
        <v>0</v>
      </c>
    </row>
    <row r="37" spans="1:14" s="6" customFormat="1" x14ac:dyDescent="0.4">
      <c r="A37" s="14"/>
      <c r="B37" s="9"/>
      <c r="C37" s="9"/>
      <c r="D37" s="9"/>
      <c r="E37" s="9"/>
      <c r="F37" s="9"/>
      <c r="G37" s="9"/>
      <c r="H37" s="9"/>
      <c r="I37" s="9"/>
      <c r="J37" s="26"/>
      <c r="K37" s="19"/>
      <c r="M37" s="36"/>
      <c r="N37" s="36"/>
    </row>
    <row r="38" spans="1:14" ht="23.4" thickBot="1" x14ac:dyDescent="0.45">
      <c r="A38" s="14"/>
      <c r="B38" s="11">
        <v>10</v>
      </c>
      <c r="C38" s="11"/>
      <c r="D38" s="11">
        <v>7.5</v>
      </c>
      <c r="E38" s="11"/>
      <c r="F38" s="11">
        <v>5</v>
      </c>
      <c r="G38" s="11"/>
      <c r="H38" s="11">
        <v>2.5</v>
      </c>
      <c r="I38" s="9"/>
      <c r="J38" s="26"/>
      <c r="K38" s="19"/>
    </row>
    <row r="39" spans="1:14" x14ac:dyDescent="0.4">
      <c r="A39" s="14" t="s">
        <v>19</v>
      </c>
      <c r="B39" s="34" t="e">
        <f>IF(#REF!&lt;&gt;"","X","")</f>
        <v>#REF!</v>
      </c>
      <c r="C39" s="9" t="e">
        <f>IF(#REF!&lt;&gt;"","X","")</f>
        <v>#REF!</v>
      </c>
      <c r="D39" s="34" t="e">
        <f>IF(#REF!&lt;&gt;"","X","")</f>
        <v>#REF!</v>
      </c>
      <c r="E39" s="9" t="e">
        <f>IF(#REF!&lt;&gt;"","X","")</f>
        <v>#REF!</v>
      </c>
      <c r="F39" s="34" t="e">
        <f>IF(#REF!&lt;&gt;"","X","")</f>
        <v>#REF!</v>
      </c>
      <c r="G39" s="9" t="e">
        <f>IF(#REF!&lt;&gt;"","X","")</f>
        <v>#REF!</v>
      </c>
      <c r="H39" s="34" t="e">
        <f>IF(#REF!&lt;&gt;"","X","")</f>
        <v>#REF!</v>
      </c>
      <c r="I39" s="9"/>
      <c r="J39" s="26">
        <v>3</v>
      </c>
      <c r="K39" s="19" t="s">
        <v>15</v>
      </c>
      <c r="M39" s="36">
        <f>SUMIF(B39:H39,"X",B38:H38)</f>
        <v>0</v>
      </c>
      <c r="N39" s="36">
        <f t="shared" ref="N39" si="9">J39*M39</f>
        <v>0</v>
      </c>
    </row>
    <row r="40" spans="1:14" x14ac:dyDescent="0.4">
      <c r="A40" s="14"/>
      <c r="B40" s="11"/>
      <c r="C40" s="9"/>
      <c r="D40" s="11"/>
      <c r="E40" s="9"/>
      <c r="F40" s="11"/>
      <c r="G40" s="9"/>
      <c r="H40" s="11"/>
      <c r="I40" s="9"/>
      <c r="J40" s="27"/>
      <c r="K40" s="20"/>
    </row>
    <row r="41" spans="1:14" s="6" customFormat="1" ht="23.4" thickBot="1" x14ac:dyDescent="0.45">
      <c r="A41" s="15"/>
      <c r="B41" s="16"/>
      <c r="C41" s="16"/>
      <c r="D41" s="16"/>
      <c r="E41" s="16"/>
      <c r="F41" s="16"/>
      <c r="G41" s="16"/>
      <c r="H41" s="16"/>
      <c r="I41" s="16"/>
      <c r="J41" s="28"/>
      <c r="K41" s="21"/>
      <c r="M41" s="36"/>
      <c r="N41" s="36"/>
    </row>
    <row r="42" spans="1:14" x14ac:dyDescent="0.4">
      <c r="N42" s="36">
        <f>SUMPRODUCT(M6:M39,J6:J39)/SUM(J6:J39)</f>
        <v>0</v>
      </c>
    </row>
  </sheetData>
  <sheetProtection selectLockedCells="1"/>
  <mergeCells count="1">
    <mergeCell ref="B3:I3"/>
  </mergeCells>
  <phoneticPr fontId="2" type="noConversion"/>
  <dataValidations count="1">
    <dataValidation type="list" allowBlank="1" showInputMessage="1" showErrorMessage="1" sqref="B40 F40 H40 D40" xr:uid="{00000000-0002-0000-0200-000000000000}">
      <formula1>"X"</formula1>
    </dataValidation>
  </dataValidations>
  <pageMargins left="0.78740157499999996" right="0.78740157499999996" top="0.984251969" bottom="0.984251969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>
    <pageSetUpPr fitToPage="1"/>
  </sheetPr>
  <dimension ref="A1:T39"/>
  <sheetViews>
    <sheetView showGridLines="0" showRowColHeaders="0" tabSelected="1" zoomScale="80" zoomScaleNormal="80" workbookViewId="0">
      <selection activeCell="D3" sqref="D3"/>
    </sheetView>
  </sheetViews>
  <sheetFormatPr defaultColWidth="8.88671875" defaultRowHeight="13.8" x14ac:dyDescent="0.25"/>
  <cols>
    <col min="1" max="1" width="2.5546875" style="39" customWidth="1"/>
    <col min="2" max="2" width="83.109375" style="40" customWidth="1"/>
    <col min="3" max="3" width="21.44140625" style="40" bestFit="1" customWidth="1"/>
    <col min="4" max="5" width="13.5546875" style="41" customWidth="1"/>
    <col min="6" max="6" width="13.5546875" style="87" hidden="1" customWidth="1"/>
    <col min="7" max="7" width="22" style="98" hidden="1" customWidth="1"/>
    <col min="8" max="8" width="11.44140625" style="88" hidden="1" customWidth="1"/>
    <col min="9" max="9" width="1.88671875" style="88" hidden="1" customWidth="1"/>
    <col min="10" max="10" width="11.44140625" style="88" hidden="1" customWidth="1"/>
    <col min="11" max="11" width="1.88671875" style="88" customWidth="1"/>
    <col min="12" max="12" width="1.44140625" style="88" customWidth="1"/>
    <col min="13" max="13" width="2.44140625" style="88" customWidth="1"/>
    <col min="14" max="14" width="35.33203125" style="117" hidden="1" customWidth="1"/>
    <col min="15" max="17" width="8.88671875" style="118" hidden="1" customWidth="1"/>
    <col min="18" max="20" width="8.88671875" style="118"/>
    <col min="21" max="16384" width="8.88671875" style="39"/>
  </cols>
  <sheetData>
    <row r="1" spans="1:20" s="38" customFormat="1" ht="46.2" x14ac:dyDescent="0.25">
      <c r="A1" s="150" t="s">
        <v>41</v>
      </c>
      <c r="B1" s="151"/>
      <c r="C1" s="151"/>
      <c r="D1" s="151"/>
      <c r="E1" s="151"/>
      <c r="F1" s="151"/>
      <c r="G1" s="151"/>
      <c r="H1" s="92"/>
      <c r="I1" s="92"/>
      <c r="J1" s="92"/>
      <c r="K1" s="92"/>
      <c r="L1" s="102"/>
      <c r="M1" s="103"/>
      <c r="N1" s="103"/>
      <c r="O1" s="104"/>
      <c r="P1" s="104"/>
      <c r="Q1" s="104"/>
      <c r="R1" s="104"/>
      <c r="S1" s="104"/>
      <c r="T1" s="104"/>
    </row>
    <row r="2" spans="1:20" s="38" customFormat="1" ht="28.5" customHeight="1" x14ac:dyDescent="0.25">
      <c r="A2" s="51"/>
      <c r="B2" s="52"/>
      <c r="C2" s="52"/>
      <c r="D2" s="52"/>
      <c r="E2" s="52"/>
      <c r="F2" s="81"/>
      <c r="G2" s="93"/>
      <c r="H2" s="82"/>
      <c r="I2" s="82"/>
      <c r="J2" s="82"/>
      <c r="K2" s="82"/>
      <c r="L2" s="105"/>
      <c r="M2" s="82"/>
      <c r="N2" s="106"/>
      <c r="O2" s="104"/>
      <c r="P2" s="104"/>
      <c r="Q2" s="104"/>
      <c r="R2" s="104"/>
      <c r="S2" s="104"/>
      <c r="T2" s="104"/>
    </row>
    <row r="3" spans="1:20" s="55" customFormat="1" ht="24" customHeight="1" x14ac:dyDescent="0.25">
      <c r="A3" s="64"/>
      <c r="B3" s="65" t="s">
        <v>42</v>
      </c>
      <c r="C3" s="66"/>
      <c r="D3" s="145">
        <v>5</v>
      </c>
      <c r="E3" s="52"/>
      <c r="F3" s="81"/>
      <c r="G3" s="94" t="str">
        <f>IF(D3&lt;&gt;"",IF(OR(D3=3,D3=5),"  ","erro de preenchimento"),"erro de preenchimento")</f>
        <v xml:space="preserve">  </v>
      </c>
      <c r="H3" s="95"/>
      <c r="I3" s="95"/>
      <c r="J3" s="95"/>
      <c r="K3" s="95"/>
      <c r="L3" s="107"/>
      <c r="M3" s="95"/>
      <c r="N3" s="108"/>
      <c r="O3" s="109"/>
      <c r="P3" s="109"/>
      <c r="Q3" s="109"/>
      <c r="R3" s="109"/>
      <c r="S3" s="109"/>
      <c r="T3" s="109"/>
    </row>
    <row r="4" spans="1:20" s="55" customFormat="1" ht="24" customHeight="1" x14ac:dyDescent="0.25">
      <c r="A4" s="64"/>
      <c r="B4" s="66"/>
      <c r="C4" s="66"/>
      <c r="D4" s="54"/>
      <c r="E4" s="54"/>
      <c r="F4" s="83"/>
      <c r="G4" s="93"/>
      <c r="H4" s="95"/>
      <c r="I4" s="95"/>
      <c r="J4" s="95"/>
      <c r="K4" s="95"/>
      <c r="L4" s="107"/>
      <c r="M4" s="95"/>
      <c r="N4" s="108"/>
      <c r="O4" s="109"/>
      <c r="P4" s="109"/>
      <c r="Q4" s="109"/>
      <c r="R4" s="109"/>
      <c r="S4" s="109"/>
      <c r="T4" s="109"/>
    </row>
    <row r="5" spans="1:20" s="55" customFormat="1" ht="39.75" customHeight="1" x14ac:dyDescent="0.3">
      <c r="A5" s="64"/>
      <c r="B5" s="67" t="s">
        <v>47</v>
      </c>
      <c r="C5" s="80" t="s">
        <v>45</v>
      </c>
      <c r="D5" s="54"/>
      <c r="E5" s="54"/>
      <c r="F5" s="83"/>
      <c r="G5" s="93"/>
      <c r="H5" s="95"/>
      <c r="I5" s="95"/>
      <c r="J5" s="95"/>
      <c r="K5" s="95"/>
      <c r="L5" s="107"/>
      <c r="M5" s="95"/>
      <c r="N5" s="108"/>
      <c r="O5" s="109"/>
      <c r="P5" s="109"/>
      <c r="Q5" s="109"/>
      <c r="R5" s="109"/>
      <c r="S5" s="109"/>
      <c r="T5" s="109"/>
    </row>
    <row r="6" spans="1:20" s="55" customFormat="1" ht="2.25" customHeight="1" x14ac:dyDescent="0.25">
      <c r="A6" s="64"/>
      <c r="B6" s="66"/>
      <c r="D6" s="54"/>
      <c r="E6" s="54"/>
      <c r="F6" s="83"/>
      <c r="G6" s="93"/>
      <c r="H6" s="95"/>
      <c r="I6" s="95"/>
      <c r="J6" s="95"/>
      <c r="K6" s="95"/>
      <c r="L6" s="107"/>
      <c r="M6" s="95"/>
      <c r="N6" s="108"/>
      <c r="O6" s="109"/>
      <c r="P6" s="109"/>
      <c r="Q6" s="109"/>
      <c r="R6" s="109"/>
      <c r="S6" s="109"/>
      <c r="T6" s="109"/>
    </row>
    <row r="7" spans="1:20" s="53" customFormat="1" ht="31.8" x14ac:dyDescent="0.25">
      <c r="A7" s="60"/>
      <c r="B7" s="61" t="s">
        <v>53</v>
      </c>
      <c r="C7" s="62" t="s">
        <v>43</v>
      </c>
      <c r="D7" s="146">
        <v>0.85</v>
      </c>
      <c r="E7" s="59">
        <f>IF(G7="  ",F7,"")</f>
        <v>4</v>
      </c>
      <c r="F7" s="84">
        <f>IF(D7="",0,IF(D7&lt;0.9,4,IF(D7&lt;1,2,1)))</f>
        <v>4</v>
      </c>
      <c r="G7" s="96" t="str">
        <f>IF(D7="","",IF(D7&gt;0,"  ","erro de preenchimento"))</f>
        <v xml:space="preserve">  </v>
      </c>
      <c r="H7" s="93"/>
      <c r="I7" s="93"/>
      <c r="J7" s="93"/>
      <c r="K7" s="93"/>
      <c r="L7" s="110"/>
      <c r="M7" s="93"/>
      <c r="N7" s="111"/>
      <c r="O7" s="112"/>
      <c r="P7" s="112"/>
      <c r="Q7" s="112"/>
      <c r="R7" s="112"/>
      <c r="S7" s="112"/>
      <c r="T7" s="112"/>
    </row>
    <row r="8" spans="1:20" s="56" customFormat="1" ht="12" customHeight="1" x14ac:dyDescent="0.25">
      <c r="A8" s="68"/>
      <c r="B8" s="69"/>
      <c r="C8" s="70"/>
      <c r="D8" s="71"/>
      <c r="E8" s="72"/>
      <c r="F8" s="85"/>
      <c r="G8" s="96"/>
      <c r="H8" s="97"/>
      <c r="I8" s="97"/>
      <c r="J8" s="97"/>
      <c r="K8" s="97"/>
      <c r="L8" s="113"/>
      <c r="M8" s="97"/>
      <c r="N8" s="114"/>
      <c r="O8" s="115"/>
      <c r="P8" s="115"/>
      <c r="Q8" s="115"/>
      <c r="R8" s="115"/>
      <c r="S8" s="115"/>
      <c r="T8" s="115"/>
    </row>
    <row r="9" spans="1:20" s="53" customFormat="1" ht="31.8" x14ac:dyDescent="0.25">
      <c r="A9" s="60"/>
      <c r="B9" s="61" t="s">
        <v>54</v>
      </c>
      <c r="C9" s="62" t="s">
        <v>72</v>
      </c>
      <c r="D9" s="146"/>
      <c r="E9" s="59" t="str">
        <f>IF(G9="  ",F9,"")</f>
        <v/>
      </c>
      <c r="F9" s="84">
        <f>IF(D9="",0,IF(D9&lt;0.9,4,IF(D9&lt;1,2,1)))</f>
        <v>0</v>
      </c>
      <c r="G9" s="96" t="str">
        <f>IF(D9="","",IF(D9&gt;0,"  ","erro de preenchimento"))</f>
        <v/>
      </c>
      <c r="H9" s="93"/>
      <c r="I9" s="93"/>
      <c r="J9" s="93"/>
      <c r="K9" s="93"/>
      <c r="L9" s="110"/>
      <c r="M9" s="93"/>
      <c r="N9" s="111"/>
      <c r="O9" s="112"/>
      <c r="P9" s="112"/>
      <c r="Q9" s="112"/>
      <c r="R9" s="112"/>
      <c r="S9" s="112"/>
      <c r="T9" s="112"/>
    </row>
    <row r="10" spans="1:20" s="56" customFormat="1" ht="12" customHeight="1" x14ac:dyDescent="0.25">
      <c r="A10" s="68"/>
      <c r="B10" s="69"/>
      <c r="C10" s="70"/>
      <c r="D10" s="71"/>
      <c r="E10" s="72"/>
      <c r="F10" s="85"/>
      <c r="G10" s="96"/>
      <c r="H10" s="97"/>
      <c r="I10" s="97"/>
      <c r="J10" s="97"/>
      <c r="K10" s="97"/>
      <c r="L10" s="113"/>
      <c r="M10" s="97"/>
      <c r="N10" s="114"/>
      <c r="O10" s="115"/>
      <c r="P10" s="115"/>
      <c r="Q10" s="115"/>
      <c r="R10" s="115"/>
      <c r="S10" s="115"/>
      <c r="T10" s="115"/>
    </row>
    <row r="11" spans="1:20" s="53" customFormat="1" ht="31.5" customHeight="1" x14ac:dyDescent="0.25">
      <c r="A11" s="60"/>
      <c r="B11" s="61" t="s">
        <v>70</v>
      </c>
      <c r="C11" s="62" t="s">
        <v>67</v>
      </c>
      <c r="D11" s="147">
        <v>7</v>
      </c>
      <c r="E11" s="59">
        <f>IF(G11="  ",F11,"")</f>
        <v>2</v>
      </c>
      <c r="F11" s="84">
        <f>IF(D11="",0,IF(D11&lt;6.5,4,IF(D11&lt;8,2,1)))</f>
        <v>2</v>
      </c>
      <c r="G11" s="96" t="str">
        <f>IF(D11="","",IF(OR(D11&lt;0,D11&gt;10),"erro de preenchimento","  "))</f>
        <v xml:space="preserve">  </v>
      </c>
      <c r="H11" s="93"/>
      <c r="I11" s="93"/>
      <c r="J11" s="93"/>
      <c r="K11" s="93"/>
      <c r="L11" s="110"/>
      <c r="M11" s="93"/>
      <c r="N11" s="111" t="s">
        <v>0</v>
      </c>
      <c r="O11" s="112"/>
      <c r="P11" s="112"/>
      <c r="Q11" s="112"/>
      <c r="R11" s="112"/>
      <c r="S11" s="112"/>
      <c r="T11" s="112"/>
    </row>
    <row r="12" spans="1:20" s="56" customFormat="1" ht="12" customHeight="1" x14ac:dyDescent="0.25">
      <c r="A12" s="68"/>
      <c r="B12" s="69"/>
      <c r="C12" s="70"/>
      <c r="D12" s="71"/>
      <c r="E12" s="72"/>
      <c r="F12" s="85"/>
      <c r="G12" s="96"/>
      <c r="H12" s="97"/>
      <c r="I12" s="97"/>
      <c r="J12" s="97"/>
      <c r="K12" s="97"/>
      <c r="L12" s="113"/>
      <c r="M12" s="97"/>
      <c r="N12" s="114"/>
      <c r="O12" s="115"/>
      <c r="P12" s="115"/>
      <c r="Q12" s="115"/>
      <c r="R12" s="115"/>
      <c r="S12" s="115"/>
      <c r="T12" s="115"/>
    </row>
    <row r="13" spans="1:20" s="53" customFormat="1" ht="31.5" customHeight="1" x14ac:dyDescent="0.25">
      <c r="A13" s="60"/>
      <c r="B13" s="61" t="s">
        <v>60</v>
      </c>
      <c r="C13" s="62" t="s">
        <v>44</v>
      </c>
      <c r="D13" s="146"/>
      <c r="E13" s="59" t="str">
        <f>IF(G13="  ",F13,"")</f>
        <v xml:space="preserve">  </v>
      </c>
      <c r="F13" s="84" t="str">
        <f>IF(D13="","  ",
   IF(D13&gt;1,4,
      IF(D13&gt;0.4,1,
         IF(D13&gt;=-0.2,2,
            IF(D13&gt;=-1,4,4)
         )
      )
   )
)</f>
        <v xml:space="preserve">  </v>
      </c>
      <c r="G13" s="96" t="str">
        <f>IF(OR(D13&lt;-1,D13&gt;1),"erro de preenchimento","  ")</f>
        <v xml:space="preserve">  </v>
      </c>
      <c r="H13" s="93"/>
      <c r="I13" s="93"/>
      <c r="J13" s="93"/>
      <c r="K13" s="93"/>
      <c r="L13" s="110"/>
      <c r="M13" s="93"/>
      <c r="N13" s="111" t="s">
        <v>0</v>
      </c>
      <c r="O13" s="112"/>
      <c r="P13" s="112"/>
      <c r="Q13" s="112"/>
      <c r="R13" s="112"/>
      <c r="S13" s="112"/>
      <c r="T13" s="112"/>
    </row>
    <row r="14" spans="1:20" s="56" customFormat="1" ht="12" customHeight="1" x14ac:dyDescent="0.25">
      <c r="A14" s="68"/>
      <c r="B14" s="69"/>
      <c r="C14" s="70"/>
      <c r="D14" s="71"/>
      <c r="E14" s="72"/>
      <c r="F14" s="85"/>
      <c r="G14" s="96"/>
      <c r="H14" s="97"/>
      <c r="I14" s="97"/>
      <c r="J14" s="97"/>
      <c r="K14" s="97"/>
      <c r="L14" s="113"/>
      <c r="M14" s="97"/>
      <c r="N14" s="114"/>
      <c r="O14" s="115"/>
      <c r="P14" s="115"/>
      <c r="Q14" s="115"/>
      <c r="R14" s="115"/>
      <c r="S14" s="115"/>
      <c r="T14" s="115"/>
    </row>
    <row r="15" spans="1:20" s="53" customFormat="1" ht="31.8" x14ac:dyDescent="0.25">
      <c r="A15" s="60"/>
      <c r="B15" s="61" t="s">
        <v>55</v>
      </c>
      <c r="C15" s="62" t="s">
        <v>40</v>
      </c>
      <c r="D15" s="147"/>
      <c r="E15" s="59" t="str">
        <f>IF(G15="  ",F15,"")</f>
        <v/>
      </c>
      <c r="F15" s="84">
        <f>IF(D15="",0,IF(D15&lt;6.5,4,IF(D15&lt;8,2,1)))</f>
        <v>0</v>
      </c>
      <c r="G15" s="96" t="str">
        <f>IF(D15="","",IF(OR(D15&lt;0,D15&gt;10),"erro de preenchimento","  "))</f>
        <v/>
      </c>
      <c r="H15" s="93"/>
      <c r="I15" s="93"/>
      <c r="J15" s="93"/>
      <c r="K15" s="93"/>
      <c r="L15" s="110"/>
      <c r="M15" s="93"/>
      <c r="N15" s="111"/>
      <c r="O15" s="112"/>
      <c r="P15" s="112"/>
      <c r="Q15" s="112"/>
      <c r="R15" s="112"/>
      <c r="S15" s="112"/>
      <c r="T15" s="112"/>
    </row>
    <row r="16" spans="1:20" s="53" customFormat="1" ht="12" customHeight="1" x14ac:dyDescent="0.25">
      <c r="A16" s="60"/>
      <c r="B16" s="69"/>
      <c r="C16" s="70"/>
      <c r="D16" s="71"/>
      <c r="E16" s="73"/>
      <c r="F16" s="86"/>
      <c r="G16" s="96"/>
      <c r="H16" s="93"/>
      <c r="I16" s="93"/>
      <c r="J16" s="93"/>
      <c r="K16" s="93"/>
      <c r="L16" s="110"/>
      <c r="M16" s="93"/>
      <c r="N16" s="111"/>
      <c r="O16" s="112"/>
      <c r="P16" s="112"/>
      <c r="Q16" s="112"/>
      <c r="R16" s="112"/>
      <c r="S16" s="112"/>
      <c r="T16" s="112"/>
    </row>
    <row r="17" spans="1:20" s="53" customFormat="1" ht="31.8" x14ac:dyDescent="0.25">
      <c r="A17" s="60"/>
      <c r="B17" s="61" t="s">
        <v>56</v>
      </c>
      <c r="C17" s="62" t="s">
        <v>73</v>
      </c>
      <c r="D17" s="147">
        <v>9.1999999999999993</v>
      </c>
      <c r="E17" s="59">
        <f>IF(G17="  ",F17,"")</f>
        <v>1</v>
      </c>
      <c r="F17" s="84">
        <f>IF(D17="",0,IF(D17&lt;6.5,4,IF(D17&lt;8,2,1)))</f>
        <v>1</v>
      </c>
      <c r="G17" s="96" t="str">
        <f>IF(D17="","",IF(OR(D17&lt;0,D17&gt;10),"erro de preenchimento","  "))</f>
        <v xml:space="preserve">  </v>
      </c>
      <c r="H17" s="93"/>
      <c r="I17" s="93"/>
      <c r="J17" s="93"/>
      <c r="K17" s="93"/>
      <c r="L17" s="110"/>
      <c r="M17" s="93"/>
      <c r="N17" s="111" t="s">
        <v>0</v>
      </c>
      <c r="O17" s="112"/>
      <c r="P17" s="112"/>
      <c r="Q17" s="112"/>
      <c r="R17" s="112"/>
      <c r="S17" s="112"/>
      <c r="T17" s="112"/>
    </row>
    <row r="18" spans="1:20" s="53" customFormat="1" ht="12" customHeight="1" x14ac:dyDescent="0.25">
      <c r="A18" s="60"/>
      <c r="B18" s="69"/>
      <c r="C18" s="70"/>
      <c r="D18" s="71"/>
      <c r="E18" s="73"/>
      <c r="F18" s="86"/>
      <c r="G18" s="96"/>
      <c r="H18" s="93"/>
      <c r="I18" s="93"/>
      <c r="J18" s="93"/>
      <c r="K18" s="93"/>
      <c r="L18" s="110"/>
      <c r="M18" s="93"/>
      <c r="N18" s="111"/>
      <c r="O18" s="112"/>
      <c r="P18" s="112"/>
      <c r="Q18" s="112"/>
      <c r="R18" s="112"/>
      <c r="S18" s="112"/>
      <c r="T18" s="112"/>
    </row>
    <row r="19" spans="1:20" s="53" customFormat="1" ht="31.8" x14ac:dyDescent="0.25">
      <c r="A19" s="60"/>
      <c r="B19" s="61" t="s">
        <v>66</v>
      </c>
      <c r="C19" s="62" t="s">
        <v>65</v>
      </c>
      <c r="D19" s="148"/>
      <c r="E19" s="59" t="str">
        <f>IF(G19="  ",F19,"")</f>
        <v/>
      </c>
      <c r="F19" s="84">
        <f>IF(D19="",0,IF(D19&lt;65%,4,IF(D19&lt;80%,2,1)))</f>
        <v>0</v>
      </c>
      <c r="G19" s="96" t="str">
        <f>IF(D19="","",IF(OR(D19&lt;0,D19&gt;10),"erro de preenchimento","  "))</f>
        <v/>
      </c>
      <c r="H19" s="93"/>
      <c r="I19" s="93"/>
      <c r="J19" s="93"/>
      <c r="K19" s="93"/>
      <c r="L19" s="110"/>
      <c r="M19" s="93"/>
      <c r="N19" s="111" t="s">
        <v>0</v>
      </c>
      <c r="O19" s="112"/>
      <c r="P19" s="112"/>
      <c r="Q19" s="112"/>
      <c r="R19" s="112"/>
      <c r="S19" s="112"/>
      <c r="T19" s="112"/>
    </row>
    <row r="20" spans="1:20" s="53" customFormat="1" ht="12" customHeight="1" x14ac:dyDescent="0.25">
      <c r="A20" s="60"/>
      <c r="B20" s="69"/>
      <c r="C20" s="70"/>
      <c r="D20" s="71"/>
      <c r="E20" s="73"/>
      <c r="F20" s="86"/>
      <c r="G20" s="96"/>
      <c r="H20" s="93"/>
      <c r="I20" s="93"/>
      <c r="J20" s="93"/>
      <c r="K20" s="93"/>
      <c r="L20" s="110"/>
      <c r="M20" s="93"/>
      <c r="N20" s="111"/>
      <c r="O20" s="112"/>
      <c r="P20" s="112"/>
      <c r="Q20" s="112"/>
      <c r="R20" s="112"/>
      <c r="S20" s="112"/>
      <c r="T20" s="112"/>
    </row>
    <row r="21" spans="1:20" s="53" customFormat="1" ht="31.8" x14ac:dyDescent="0.25">
      <c r="A21" s="60"/>
      <c r="B21" s="61" t="s">
        <v>69</v>
      </c>
      <c r="C21" s="62" t="s">
        <v>68</v>
      </c>
      <c r="D21" s="147">
        <v>7</v>
      </c>
      <c r="E21" s="59">
        <f>IF(G21="  ",F21,"")</f>
        <v>2</v>
      </c>
      <c r="F21" s="84">
        <f>IF(D21="",0,IF(D21&lt;6.5,4,IF(D21&lt;8,2,1)))</f>
        <v>2</v>
      </c>
      <c r="G21" s="96" t="str">
        <f>IF(D21="","",IF(OR(D21&lt;0,D21&gt;10),"erro de preenchimento","  "))</f>
        <v xml:space="preserve">  </v>
      </c>
      <c r="H21" s="93"/>
      <c r="I21" s="93"/>
      <c r="J21" s="93"/>
      <c r="K21" s="93"/>
      <c r="L21" s="110"/>
      <c r="M21" s="93"/>
      <c r="N21" s="111" t="s">
        <v>0</v>
      </c>
      <c r="O21" s="112"/>
      <c r="P21" s="112"/>
      <c r="Q21" s="112"/>
      <c r="R21" s="112"/>
      <c r="S21" s="112"/>
      <c r="T21" s="112"/>
    </row>
    <row r="22" spans="1:20" s="53" customFormat="1" ht="12" customHeight="1" x14ac:dyDescent="0.25">
      <c r="A22" s="60"/>
      <c r="B22" s="69"/>
      <c r="C22" s="70"/>
      <c r="D22" s="71"/>
      <c r="E22" s="73"/>
      <c r="F22" s="86"/>
      <c r="G22" s="96"/>
      <c r="H22" s="93"/>
      <c r="I22" s="93"/>
      <c r="J22" s="93"/>
      <c r="K22" s="93"/>
      <c r="L22" s="110"/>
      <c r="M22" s="93"/>
      <c r="N22" s="111"/>
      <c r="O22" s="112"/>
      <c r="P22" s="112"/>
      <c r="Q22" s="112"/>
      <c r="R22" s="112"/>
      <c r="S22" s="112"/>
      <c r="T22" s="112"/>
    </row>
    <row r="23" spans="1:20" s="53" customFormat="1" ht="31.8" x14ac:dyDescent="0.25">
      <c r="A23" s="60"/>
      <c r="B23" s="61" t="s">
        <v>57</v>
      </c>
      <c r="C23" s="62" t="s">
        <v>61</v>
      </c>
      <c r="D23" s="147"/>
      <c r="E23" s="59" t="str">
        <f>IF(G23="  ",F23,"")</f>
        <v/>
      </c>
      <c r="F23" s="84">
        <f>IF(D23="",0,IF(D23&lt;=7,4,IF(D23&lt;=8,2,1)))</f>
        <v>0</v>
      </c>
      <c r="G23" s="96" t="str">
        <f>IF(D23="","",IF(OR(D23&lt;0,D23&gt;10),"erro de preenchimento","  "))</f>
        <v/>
      </c>
      <c r="H23" s="93"/>
      <c r="I23" s="93"/>
      <c r="J23" s="93"/>
      <c r="K23" s="93"/>
      <c r="L23" s="110"/>
      <c r="M23" s="93"/>
      <c r="N23" s="111"/>
      <c r="O23" s="112"/>
      <c r="P23" s="112"/>
      <c r="Q23" s="112"/>
      <c r="R23" s="112"/>
      <c r="S23" s="112"/>
      <c r="T23" s="112"/>
    </row>
    <row r="24" spans="1:20" ht="12" customHeight="1" x14ac:dyDescent="0.25">
      <c r="A24" s="74"/>
      <c r="B24" s="75"/>
      <c r="C24" s="75"/>
      <c r="L24" s="116"/>
    </row>
    <row r="25" spans="1:20" s="53" customFormat="1" ht="31.8" x14ac:dyDescent="0.25">
      <c r="A25" s="60"/>
      <c r="B25" s="61" t="s">
        <v>62</v>
      </c>
      <c r="C25" s="62" t="s">
        <v>63</v>
      </c>
      <c r="D25" s="148">
        <v>-0.03</v>
      </c>
      <c r="E25" s="59">
        <f>IF(G25="  ",F25,"")</f>
        <v>1</v>
      </c>
      <c r="F25" s="84">
        <f>IF(D25="",0,IF(D25=0,2,IF(D25&lt;0,1,4)))</f>
        <v>1</v>
      </c>
      <c r="G25" s="96" t="str">
        <f>IF(D25="","","  ")</f>
        <v xml:space="preserve">  </v>
      </c>
      <c r="H25" s="93"/>
      <c r="I25" s="93"/>
      <c r="J25" s="93"/>
      <c r="K25" s="93"/>
      <c r="L25" s="110"/>
      <c r="M25" s="93"/>
      <c r="N25" s="111"/>
      <c r="O25" s="112"/>
      <c r="P25" s="112"/>
      <c r="Q25" s="112"/>
      <c r="R25" s="112"/>
      <c r="S25" s="112"/>
      <c r="T25" s="112"/>
    </row>
    <row r="26" spans="1:20" ht="21" customHeight="1" x14ac:dyDescent="0.25">
      <c r="A26" s="74"/>
      <c r="B26" s="75"/>
      <c r="C26" s="75"/>
      <c r="L26" s="116"/>
    </row>
    <row r="27" spans="1:20" ht="36.6" x14ac:dyDescent="0.25">
      <c r="A27" s="74"/>
      <c r="B27" s="152" t="s">
        <v>64</v>
      </c>
      <c r="C27" s="152"/>
      <c r="D27" s="153"/>
      <c r="E27" s="79" t="str">
        <f>IF(D3=3,
    IF(F27=3,"verde",
        IF(F27&gt;=12,"crítico",
            IF(OR(F7=4,F9=4,F11=4,F13=4,F15=4,F17=4,F19=4,F21=4,F23=4,F25=4),"vermelho","amarelo")
        )
    ),
    IF(D3=5,
        IF(F27=5,"verde",
            IF(F27&gt;=15,"crítico",
                IF(OR(F7=4,F9=4,F11=4,F13=4,F15=4,F17=4,F19=4,F21=4,F23=4,F25=4),"vermelho","amarelo")
            )
        ),
        " "
    )
)</f>
        <v>vermelho</v>
      </c>
      <c r="F27" s="126">
        <f>SUM(F7:F25)</f>
        <v>10</v>
      </c>
      <c r="L27" s="116"/>
      <c r="N27" s="119" t="s">
        <v>0</v>
      </c>
      <c r="O27" s="119" t="s">
        <v>51</v>
      </c>
    </row>
    <row r="28" spans="1:20" s="57" customFormat="1" ht="17.399999999999999" customHeight="1" x14ac:dyDescent="0.25">
      <c r="A28" s="76"/>
      <c r="B28" s="156" t="str">
        <f>IF(OR(D3=3,D3=5),"","ERRO FATAL: o número de indicadores precisa ser 3 ou 5. CORRIJA!")</f>
        <v/>
      </c>
      <c r="C28" s="155"/>
      <c r="D28" s="91" t="str">
        <f>IF(10-F29=D3,"  ","ERRO: Qtde de indicadores preenchida diferente do apontado para compor o Painel.")</f>
        <v xml:space="preserve">  </v>
      </c>
      <c r="E28" s="63"/>
      <c r="F28" s="127"/>
      <c r="G28" s="93"/>
      <c r="H28" s="99"/>
      <c r="I28" s="99"/>
      <c r="J28" s="99"/>
      <c r="K28" s="99"/>
      <c r="L28" s="120"/>
      <c r="M28" s="99"/>
      <c r="N28" s="119" t="s">
        <v>0</v>
      </c>
      <c r="O28" s="119" t="s">
        <v>52</v>
      </c>
      <c r="P28" s="121"/>
      <c r="Q28" s="121"/>
      <c r="R28" s="121"/>
      <c r="S28" s="121"/>
      <c r="T28" s="121"/>
    </row>
    <row r="29" spans="1:20" s="38" customFormat="1" ht="25.5" customHeight="1" x14ac:dyDescent="0.4">
      <c r="A29" s="51"/>
      <c r="B29" s="52"/>
      <c r="C29" s="82"/>
      <c r="D29" s="82"/>
      <c r="E29" s="82"/>
      <c r="F29" s="128">
        <f>COUNTIF(D7,"")+COUNTIF(D9,"")+COUNTIF(D11,"")+COUNTIF(D13,"")+COUNTIF(D15,"")+COUNTIF(D17,"")+COUNTIF(D19,"")+COUNTIF(D21,"")+COUNTIF(D23,"")+COUNTIF(D25,"")</f>
        <v>5</v>
      </c>
      <c r="G29" s="93"/>
      <c r="H29" s="82"/>
      <c r="I29" s="82"/>
      <c r="J29" s="82"/>
      <c r="K29" s="82"/>
      <c r="L29" s="105"/>
      <c r="M29" s="82"/>
      <c r="N29" s="119" t="s">
        <v>48</v>
      </c>
      <c r="O29" s="119" t="s">
        <v>59</v>
      </c>
      <c r="P29" s="104"/>
      <c r="Q29" s="104"/>
      <c r="R29" s="104"/>
      <c r="S29" s="104"/>
      <c r="T29" s="104"/>
    </row>
    <row r="30" spans="1:20" ht="21" customHeight="1" x14ac:dyDescent="0.25">
      <c r="A30" s="74"/>
      <c r="C30" s="90"/>
      <c r="D30" s="88"/>
      <c r="E30" s="88"/>
      <c r="L30" s="116"/>
      <c r="N30" s="119" t="s">
        <v>49</v>
      </c>
    </row>
    <row r="31" spans="1:20" ht="19.2" customHeight="1" x14ac:dyDescent="0.25">
      <c r="A31" s="74"/>
      <c r="B31" s="39"/>
      <c r="C31" s="123"/>
      <c r="D31" s="88"/>
      <c r="E31" s="88"/>
      <c r="L31" s="116"/>
      <c r="M31" s="88" t="s">
        <v>0</v>
      </c>
      <c r="N31" s="119" t="s">
        <v>50</v>
      </c>
    </row>
    <row r="32" spans="1:20" s="55" customFormat="1" ht="18" x14ac:dyDescent="0.35">
      <c r="A32" s="138"/>
      <c r="B32" s="139" t="s">
        <v>39</v>
      </c>
      <c r="C32" s="140"/>
      <c r="D32" s="141"/>
      <c r="E32" s="141"/>
      <c r="F32" s="142"/>
      <c r="G32" s="141"/>
      <c r="H32" s="141"/>
      <c r="I32" s="141"/>
      <c r="J32" s="141"/>
      <c r="K32" s="141"/>
      <c r="L32" s="143"/>
      <c r="M32" s="141" t="s">
        <v>0</v>
      </c>
      <c r="N32" s="144" t="s">
        <v>58</v>
      </c>
      <c r="O32" s="109"/>
      <c r="P32" s="109"/>
      <c r="Q32" s="109"/>
      <c r="R32" s="109"/>
      <c r="S32" s="109"/>
      <c r="T32" s="109"/>
    </row>
    <row r="33" spans="1:20" s="134" customFormat="1" ht="15.6" x14ac:dyDescent="0.3">
      <c r="A33" s="129"/>
      <c r="B33" s="58" t="s">
        <v>71</v>
      </c>
      <c r="C33" s="124"/>
      <c r="D33" s="130"/>
      <c r="E33" s="130"/>
      <c r="F33" s="131"/>
      <c r="G33" s="130"/>
      <c r="H33" s="130"/>
      <c r="I33" s="130"/>
      <c r="J33" s="130"/>
      <c r="K33" s="130"/>
      <c r="L33" s="132"/>
      <c r="M33" s="130"/>
      <c r="N33" s="135" t="s">
        <v>0</v>
      </c>
      <c r="O33" s="133"/>
      <c r="P33" s="133"/>
      <c r="Q33" s="133"/>
      <c r="R33" s="133"/>
      <c r="S33" s="133"/>
      <c r="T33" s="133"/>
    </row>
    <row r="34" spans="1:20" s="134" customFormat="1" ht="15.6" x14ac:dyDescent="0.3">
      <c r="A34" s="129"/>
      <c r="B34" s="58"/>
      <c r="C34" s="124"/>
      <c r="D34" s="130"/>
      <c r="E34" s="130"/>
      <c r="F34" s="131"/>
      <c r="G34" s="130"/>
      <c r="H34" s="130"/>
      <c r="I34" s="130"/>
      <c r="J34" s="130"/>
      <c r="K34" s="130"/>
      <c r="L34" s="132"/>
      <c r="M34" s="130"/>
      <c r="N34" s="135" t="s">
        <v>0</v>
      </c>
      <c r="O34" s="133"/>
      <c r="P34" s="133"/>
      <c r="Q34" s="133"/>
      <c r="R34" s="133"/>
      <c r="S34" s="133"/>
      <c r="T34" s="133"/>
    </row>
    <row r="35" spans="1:20" s="134" customFormat="1" ht="15.6" x14ac:dyDescent="0.25">
      <c r="A35" s="129"/>
      <c r="B35" s="149" t="s">
        <v>37</v>
      </c>
      <c r="C35" s="136"/>
      <c r="D35" s="130"/>
      <c r="E35" s="130"/>
      <c r="F35" s="131"/>
      <c r="G35" s="130"/>
      <c r="H35" s="130"/>
      <c r="I35" s="130"/>
      <c r="J35" s="130"/>
      <c r="K35" s="130"/>
      <c r="L35" s="132"/>
      <c r="M35" s="130"/>
      <c r="N35" s="135"/>
      <c r="O35" s="133"/>
      <c r="P35" s="133"/>
      <c r="Q35" s="133"/>
      <c r="R35" s="133"/>
      <c r="S35" s="133"/>
      <c r="T35" s="133"/>
    </row>
    <row r="36" spans="1:20" s="134" customFormat="1" ht="15.6" x14ac:dyDescent="0.3">
      <c r="A36" s="129"/>
      <c r="B36" s="58" t="s">
        <v>38</v>
      </c>
      <c r="C36" s="124"/>
      <c r="D36" s="130"/>
      <c r="E36" s="130"/>
      <c r="F36" s="131"/>
      <c r="G36" s="130"/>
      <c r="H36" s="130"/>
      <c r="I36" s="130"/>
      <c r="J36" s="130"/>
      <c r="K36" s="130"/>
      <c r="L36" s="132"/>
      <c r="M36" s="130"/>
      <c r="N36" s="135"/>
      <c r="O36" s="133"/>
      <c r="P36" s="133"/>
      <c r="Q36" s="133"/>
      <c r="R36" s="133"/>
      <c r="S36" s="133"/>
      <c r="T36" s="133"/>
    </row>
    <row r="37" spans="1:20" x14ac:dyDescent="0.25">
      <c r="A37" s="74"/>
      <c r="C37" s="90"/>
      <c r="D37" s="88"/>
      <c r="E37" s="88"/>
      <c r="L37" s="116"/>
    </row>
    <row r="38" spans="1:20" ht="21.6" customHeight="1" x14ac:dyDescent="0.25">
      <c r="A38" s="74"/>
      <c r="B38" s="137" t="s">
        <v>46</v>
      </c>
      <c r="C38" s="125"/>
      <c r="D38" s="88"/>
      <c r="E38" s="88"/>
      <c r="L38" s="116"/>
    </row>
    <row r="39" spans="1:20" x14ac:dyDescent="0.25">
      <c r="A39" s="77"/>
      <c r="B39" s="78"/>
      <c r="C39" s="78"/>
      <c r="D39" s="42"/>
      <c r="E39" s="42"/>
      <c r="F39" s="89"/>
      <c r="G39" s="100"/>
      <c r="H39" s="101"/>
      <c r="I39" s="101"/>
      <c r="J39" s="101"/>
      <c r="K39" s="101"/>
      <c r="L39" s="122"/>
    </row>
  </sheetData>
  <sheetProtection algorithmName="SHA-512" hashValue="i1xjJmfAlqonv9PMxlllCOlX2KuAi7E4JpEdR6RBXQULD1i0dhtmCZKgC5AAV5gbkmaLYTsbfyXstv890TR3zw==" saltValue="ogeiXCxxLMzsbkXsRVU0AQ==" spinCount="100000" sheet="1" objects="1" selectLockedCells="1"/>
  <mergeCells count="2">
    <mergeCell ref="A1:G1"/>
    <mergeCell ref="B27:D27"/>
  </mergeCells>
  <phoneticPr fontId="2" type="noConversion"/>
  <conditionalFormatting sqref="E7">
    <cfRule type="iconSet" priority="40">
      <iconSet iconSet="3Flags" showValue="0" reverse="1">
        <cfvo type="percent" val="0"/>
        <cfvo type="num" val="2"/>
        <cfvo type="num" val="4"/>
      </iconSet>
    </cfRule>
  </conditionalFormatting>
  <conditionalFormatting sqref="E9">
    <cfRule type="iconSet" priority="29">
      <iconSet iconSet="3Flags" showValue="0" reverse="1">
        <cfvo type="percent" val="0"/>
        <cfvo type="num" val="2"/>
        <cfvo type="num" val="4"/>
      </iconSet>
    </cfRule>
  </conditionalFormatting>
  <conditionalFormatting sqref="E11">
    <cfRule type="iconSet" priority="2">
      <iconSet iconSet="3Flags" showValue="0" reverse="1">
        <cfvo type="percent" val="0"/>
        <cfvo type="num" val="2"/>
        <cfvo type="num" val="4"/>
      </iconSet>
    </cfRule>
  </conditionalFormatting>
  <conditionalFormatting sqref="E13">
    <cfRule type="iconSet" priority="12">
      <iconSet iconSet="3Flags" showValue="0" reverse="1">
        <cfvo type="percent" val="0"/>
        <cfvo type="num" val="2"/>
        <cfvo type="num" val="4"/>
      </iconSet>
    </cfRule>
  </conditionalFormatting>
  <conditionalFormatting sqref="E15">
    <cfRule type="iconSet" priority="26">
      <iconSet iconSet="3Flags" showValue="0" reverse="1">
        <cfvo type="percent" val="0"/>
        <cfvo type="num" val="2"/>
        <cfvo type="num" val="4"/>
      </iconSet>
    </cfRule>
  </conditionalFormatting>
  <conditionalFormatting sqref="E17">
    <cfRule type="iconSet" priority="3">
      <iconSet iconSet="3Flags" showValue="0" reverse="1">
        <cfvo type="percent" val="0"/>
        <cfvo type="num" val="2"/>
        <cfvo type="num" val="4"/>
      </iconSet>
    </cfRule>
  </conditionalFormatting>
  <conditionalFormatting sqref="E19">
    <cfRule type="iconSet" priority="31">
      <iconSet iconSet="3Flags" showValue="0" reverse="1">
        <cfvo type="percent" val="0"/>
        <cfvo type="num" val="2"/>
        <cfvo type="num" val="4"/>
      </iconSet>
    </cfRule>
  </conditionalFormatting>
  <conditionalFormatting sqref="E21">
    <cfRule type="iconSet" priority="1">
      <iconSet iconSet="3Flags" showValue="0" reverse="1">
        <cfvo type="percent" val="0"/>
        <cfvo type="num" val="2"/>
        <cfvo type="num" val="4"/>
      </iconSet>
    </cfRule>
  </conditionalFormatting>
  <conditionalFormatting sqref="E23">
    <cfRule type="iconSet" priority="30">
      <iconSet iconSet="3Flags" showValue="0" reverse="1">
        <cfvo type="percent" val="0"/>
        <cfvo type="num" val="2"/>
        <cfvo type="num" val="4"/>
      </iconSet>
    </cfRule>
  </conditionalFormatting>
  <conditionalFormatting sqref="E25">
    <cfRule type="iconSet" priority="4">
      <iconSet iconSet="3Flags" showValue="0" reverse="1">
        <cfvo type="percent" val="0"/>
        <cfvo type="num" val="2"/>
        <cfvo type="num" val="4"/>
      </iconSet>
    </cfRule>
  </conditionalFormatting>
  <conditionalFormatting sqref="E27">
    <cfRule type="expression" dxfId="3" priority="22" stopIfTrue="1">
      <formula>E27="crítico"</formula>
    </cfRule>
    <cfRule type="expression" dxfId="2" priority="23" stopIfTrue="1">
      <formula>E27="vermelho"</formula>
    </cfRule>
    <cfRule type="expression" dxfId="1" priority="24" stopIfTrue="1">
      <formula>E27="verde"</formula>
    </cfRule>
    <cfRule type="expression" dxfId="0" priority="25" stopIfTrue="1">
      <formula>E27="amarelo"</formula>
    </cfRule>
  </conditionalFormatting>
  <hyperlinks>
    <hyperlink ref="B35" r:id="rId1" xr:uid="{71A58C2D-7BF9-45E1-A658-BA21FFA958B0}"/>
  </hyperlinks>
  <printOptions horizontalCentered="1"/>
  <pageMargins left="0.78740157480314965" right="0.78740157480314965" top="0.98425196850393704" bottom="0.98425196850393704" header="0.51181102362204722" footer="0.51181102362204722"/>
  <pageSetup scale="56" orientation="landscape" r:id="rId2"/>
  <headerFooter alignWithMargins="0">
    <oddFooter>&amp;L© Prof. Armando Terribili Filho
Material integrante do workshop "Indicadores de Gerenciamento de Projetos"</oddFooter>
  </headerFooter>
  <ignoredErrors>
    <ignoredError sqref="E11" evalError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W26"/>
  <sheetViews>
    <sheetView showGridLines="0" showRowColHeaders="0" zoomScaleNormal="100" workbookViewId="0">
      <selection activeCell="H12" sqref="H12"/>
    </sheetView>
  </sheetViews>
  <sheetFormatPr defaultRowHeight="13.2" x14ac:dyDescent="0.25"/>
  <cols>
    <col min="1" max="1" width="57.6640625" bestFit="1" customWidth="1"/>
    <col min="3" max="3" width="11.33203125" style="3" bestFit="1" customWidth="1"/>
  </cols>
  <sheetData>
    <row r="1" spans="1:23" ht="23.4" x14ac:dyDescent="0.45">
      <c r="A1" s="45" t="s">
        <v>29</v>
      </c>
      <c r="B1" s="46" t="s">
        <v>25</v>
      </c>
      <c r="C1" s="43" t="e">
        <f>IF(O4*VLOOKUP(P4,$R$4:$S$6,2,1)&gt;10,10,O4*VLOOKUP(P4,$R$4:$S$6,2,1))</f>
        <v>#REF!</v>
      </c>
      <c r="D1" s="44" t="e">
        <f t="shared" ref="D1" si="0">IF(C1=0,"",C1)</f>
        <v>#REF!</v>
      </c>
      <c r="E1" s="47"/>
      <c r="F1" s="9"/>
      <c r="G1" s="9"/>
      <c r="H1" s="7"/>
      <c r="I1" s="7"/>
      <c r="J1" s="7"/>
      <c r="K1" s="7"/>
      <c r="L1" s="7"/>
      <c r="M1" s="7"/>
      <c r="N1" s="31"/>
      <c r="O1" s="31"/>
      <c r="P1" s="31"/>
      <c r="Q1" s="31"/>
      <c r="R1" s="31"/>
      <c r="S1" s="31"/>
      <c r="T1" s="31"/>
      <c r="U1" s="31"/>
      <c r="V1" s="31"/>
      <c r="W1" s="7"/>
    </row>
    <row r="2" spans="1:23" ht="13.8" x14ac:dyDescent="0.3">
      <c r="A2" s="47"/>
      <c r="B2" s="47"/>
      <c r="C2" s="48"/>
      <c r="D2" s="47"/>
      <c r="E2" s="47"/>
      <c r="F2" s="9"/>
      <c r="G2" s="9"/>
      <c r="H2" s="7"/>
      <c r="I2" s="7"/>
      <c r="J2" s="7"/>
      <c r="K2" s="7"/>
      <c r="L2" s="7"/>
      <c r="M2" s="7"/>
      <c r="N2" s="31"/>
      <c r="O2" s="31"/>
      <c r="P2" s="31"/>
      <c r="Q2" s="31"/>
      <c r="R2" s="31"/>
      <c r="S2" s="31"/>
      <c r="T2" s="31"/>
      <c r="U2" s="31"/>
      <c r="V2" s="31"/>
      <c r="W2" s="7"/>
    </row>
    <row r="3" spans="1:23" ht="13.8" x14ac:dyDescent="0.3">
      <c r="A3" s="47"/>
      <c r="B3" s="48"/>
      <c r="C3" s="48"/>
      <c r="D3" s="47"/>
      <c r="E3" s="47"/>
      <c r="F3" s="9"/>
      <c r="G3" s="9"/>
      <c r="H3" s="7"/>
      <c r="I3" s="7"/>
      <c r="J3" s="7"/>
      <c r="K3" s="32"/>
      <c r="L3" s="32"/>
      <c r="M3" s="32"/>
      <c r="N3" s="31"/>
      <c r="O3" s="29" t="s">
        <v>30</v>
      </c>
      <c r="P3" s="30" t="s">
        <v>31</v>
      </c>
      <c r="Q3" s="31"/>
      <c r="R3" s="31"/>
      <c r="S3" s="31"/>
      <c r="T3" s="31"/>
      <c r="U3" s="31"/>
      <c r="V3" s="31"/>
      <c r="W3" s="7"/>
    </row>
    <row r="4" spans="1:23" ht="13.8" x14ac:dyDescent="0.3">
      <c r="A4" s="47"/>
      <c r="B4" s="48"/>
      <c r="C4" s="48"/>
      <c r="D4" s="47"/>
      <c r="E4" s="47"/>
      <c r="F4" s="9"/>
      <c r="G4" s="9"/>
      <c r="H4" s="7"/>
      <c r="I4" s="7"/>
      <c r="J4" s="7"/>
      <c r="K4" s="37"/>
      <c r="L4" s="35"/>
      <c r="M4" s="33"/>
      <c r="N4" s="31"/>
      <c r="O4" s="29" t="e">
        <f>SUM('PAINEL DE CONTROLE'!#REF!)</f>
        <v>#REF!</v>
      </c>
      <c r="P4" s="30" t="e">
        <f>SUM('PAINEL DE CONTROLE'!#REF!)</f>
        <v>#REF!</v>
      </c>
      <c r="Q4" s="31"/>
      <c r="R4" s="31">
        <v>0</v>
      </c>
      <c r="S4" s="31">
        <v>0.157</v>
      </c>
      <c r="T4" s="31"/>
      <c r="U4" s="31"/>
      <c r="V4" s="31"/>
      <c r="W4" s="7"/>
    </row>
    <row r="5" spans="1:23" ht="13.8" x14ac:dyDescent="0.3">
      <c r="A5" s="47"/>
      <c r="B5" s="48"/>
      <c r="C5" s="48"/>
      <c r="D5" s="47"/>
      <c r="E5" s="47"/>
      <c r="F5" s="9"/>
      <c r="G5" s="9"/>
      <c r="H5" s="7"/>
      <c r="I5" s="7"/>
      <c r="J5" s="7"/>
      <c r="K5" s="7"/>
      <c r="L5" s="7"/>
      <c r="M5" s="7"/>
      <c r="N5" s="31"/>
      <c r="O5" s="31"/>
      <c r="P5" s="31"/>
      <c r="Q5" s="31"/>
      <c r="R5" s="31">
        <v>2</v>
      </c>
      <c r="S5" s="31">
        <v>0.15</v>
      </c>
      <c r="T5" s="31"/>
      <c r="U5" s="31"/>
      <c r="V5" s="31"/>
      <c r="W5" s="7"/>
    </row>
    <row r="6" spans="1:23" ht="13.8" x14ac:dyDescent="0.3">
      <c r="A6" s="47"/>
      <c r="B6" s="47"/>
      <c r="C6" s="48"/>
      <c r="D6" s="47"/>
      <c r="E6" s="47"/>
      <c r="F6" s="9"/>
      <c r="G6" s="9"/>
      <c r="H6" s="7"/>
      <c r="I6" s="7"/>
      <c r="J6" s="7"/>
      <c r="K6" s="7"/>
      <c r="L6" s="7"/>
      <c r="M6" s="7"/>
      <c r="N6" s="31"/>
      <c r="O6" s="31"/>
      <c r="P6" s="31"/>
      <c r="Q6" s="31"/>
      <c r="R6" s="31">
        <v>5</v>
      </c>
      <c r="S6" s="31">
        <v>0.14299999999999999</v>
      </c>
      <c r="T6" s="31"/>
      <c r="U6" s="31"/>
      <c r="V6" s="31"/>
      <c r="W6" s="7"/>
    </row>
    <row r="7" spans="1:23" ht="13.8" x14ac:dyDescent="0.3">
      <c r="A7" s="47"/>
      <c r="B7" s="47"/>
      <c r="C7" s="48"/>
      <c r="D7" s="47"/>
      <c r="E7" s="47"/>
      <c r="F7" s="9"/>
      <c r="G7" s="9"/>
      <c r="H7" s="7"/>
      <c r="I7" s="7"/>
      <c r="J7" s="7"/>
      <c r="K7" s="7"/>
      <c r="L7" s="7"/>
      <c r="M7" s="7"/>
      <c r="N7" s="31"/>
      <c r="O7" s="31"/>
      <c r="P7" s="31"/>
      <c r="Q7" s="31"/>
      <c r="R7" s="31"/>
      <c r="S7" s="31"/>
      <c r="T7" s="31"/>
      <c r="U7" s="31"/>
      <c r="V7" s="31"/>
      <c r="W7" s="7"/>
    </row>
    <row r="8" spans="1:23" ht="13.8" x14ac:dyDescent="0.3">
      <c r="A8" s="49"/>
      <c r="B8" s="49"/>
      <c r="C8" s="50"/>
      <c r="D8" s="49"/>
      <c r="E8" s="47" t="s">
        <v>0</v>
      </c>
      <c r="F8" s="9"/>
      <c r="G8" s="9"/>
      <c r="H8" s="7"/>
      <c r="I8" s="7"/>
      <c r="J8" s="7"/>
      <c r="K8" s="32"/>
      <c r="L8" s="32"/>
      <c r="M8" s="32"/>
      <c r="N8" s="31"/>
      <c r="O8" s="31" t="s">
        <v>28</v>
      </c>
      <c r="P8" s="31"/>
      <c r="Q8" s="31"/>
      <c r="R8" s="31"/>
      <c r="S8" s="31"/>
      <c r="T8" s="31"/>
      <c r="U8" s="31"/>
      <c r="V8" s="31"/>
      <c r="W8" s="7"/>
    </row>
    <row r="9" spans="1:23" ht="13.8" x14ac:dyDescent="0.3">
      <c r="A9" s="47"/>
      <c r="B9" s="47"/>
      <c r="C9" s="48"/>
      <c r="D9" s="47"/>
      <c r="E9" s="47"/>
      <c r="F9" s="9"/>
      <c r="G9" s="9"/>
      <c r="H9" s="7"/>
      <c r="I9" s="7"/>
      <c r="J9" s="7"/>
      <c r="K9" s="37"/>
      <c r="L9" s="35"/>
      <c r="M9" s="33"/>
      <c r="N9" s="31"/>
      <c r="O9" s="31">
        <v>0</v>
      </c>
      <c r="P9" s="31">
        <v>-1</v>
      </c>
      <c r="Q9" s="31"/>
      <c r="R9" s="31"/>
      <c r="S9" s="31"/>
      <c r="T9" s="31"/>
      <c r="U9" s="31"/>
      <c r="V9" s="31"/>
      <c r="W9" s="7"/>
    </row>
    <row r="10" spans="1:23" ht="13.8" x14ac:dyDescent="0.3">
      <c r="A10" s="47"/>
      <c r="B10" s="47"/>
      <c r="C10" s="48"/>
      <c r="D10" s="47"/>
      <c r="E10" s="47"/>
      <c r="F10" s="9"/>
      <c r="G10" s="9"/>
      <c r="H10" s="7"/>
      <c r="I10" s="7"/>
      <c r="J10" s="7"/>
      <c r="K10" s="7"/>
      <c r="L10" s="7"/>
      <c r="M10" s="7"/>
      <c r="N10" s="31"/>
      <c r="O10" s="31">
        <v>7.0000099999999996</v>
      </c>
      <c r="P10" s="31">
        <v>0</v>
      </c>
      <c r="Q10" s="31"/>
      <c r="R10" s="31"/>
      <c r="S10" s="31"/>
      <c r="T10" s="31"/>
      <c r="U10" s="31"/>
      <c r="V10" s="31"/>
      <c r="W10" s="7"/>
    </row>
    <row r="11" spans="1:23" ht="13.8" x14ac:dyDescent="0.3">
      <c r="A11" s="47"/>
      <c r="B11" s="47"/>
      <c r="C11" s="48"/>
      <c r="D11" s="47"/>
      <c r="E11" s="47"/>
      <c r="F11" s="9"/>
      <c r="G11" s="9"/>
      <c r="H11" s="7"/>
      <c r="I11" s="7"/>
      <c r="J11" s="7"/>
      <c r="K11" s="7"/>
      <c r="L11" s="7"/>
      <c r="M11" s="7"/>
      <c r="N11" s="31"/>
      <c r="O11" s="31">
        <v>8.0000099999999996</v>
      </c>
      <c r="P11" s="31">
        <v>1</v>
      </c>
      <c r="Q11" s="31"/>
      <c r="R11" s="31"/>
      <c r="S11" s="31"/>
      <c r="T11" s="31"/>
      <c r="U11" s="31"/>
      <c r="V11" s="31"/>
      <c r="W11" s="7"/>
    </row>
    <row r="12" spans="1:23" ht="13.8" x14ac:dyDescent="0.3">
      <c r="A12" s="47"/>
      <c r="B12" s="47"/>
      <c r="C12" s="48"/>
      <c r="D12" s="47"/>
      <c r="E12" s="47"/>
      <c r="F12" s="9"/>
      <c r="G12" s="9"/>
      <c r="H12" s="7"/>
      <c r="I12" s="7"/>
      <c r="J12" s="7"/>
      <c r="K12" s="7"/>
      <c r="L12" s="7"/>
      <c r="M12" s="7"/>
      <c r="N12" s="31"/>
      <c r="O12" s="31" t="s">
        <v>32</v>
      </c>
      <c r="P12" s="31"/>
      <c r="Q12" s="31"/>
      <c r="R12" s="31"/>
      <c r="S12" s="31"/>
      <c r="T12" s="31"/>
      <c r="U12" s="31"/>
      <c r="V12" s="31"/>
      <c r="W12" s="7"/>
    </row>
    <row r="13" spans="1:23" ht="13.8" x14ac:dyDescent="0.3">
      <c r="A13" s="7"/>
      <c r="E13" s="9"/>
      <c r="F13" s="9"/>
      <c r="G13" s="9"/>
      <c r="H13" s="7"/>
      <c r="I13" s="7"/>
      <c r="J13" s="7"/>
      <c r="K13" s="7"/>
      <c r="L13" s="7"/>
      <c r="M13" s="7"/>
      <c r="N13" s="31"/>
      <c r="O13" s="31">
        <v>0</v>
      </c>
      <c r="P13" s="31">
        <v>-1</v>
      </c>
      <c r="Q13" s="31" t="e">
        <f>VLOOKUP(#REF!,$O$9:$P$11,2,1)</f>
        <v>#REF!</v>
      </c>
      <c r="R13" s="31" t="s">
        <v>36</v>
      </c>
      <c r="S13" s="31">
        <v>-3</v>
      </c>
      <c r="T13" s="31">
        <v>-1</v>
      </c>
      <c r="U13" s="31"/>
      <c r="V13" s="31"/>
      <c r="W13" s="7"/>
    </row>
    <row r="14" spans="1:23" ht="13.8" x14ac:dyDescent="0.3">
      <c r="A14" s="7"/>
      <c r="E14" s="9"/>
      <c r="F14" s="9"/>
      <c r="G14" s="9"/>
      <c r="H14" s="7"/>
      <c r="I14" s="7"/>
      <c r="J14" s="7"/>
      <c r="K14" s="7"/>
      <c r="L14" s="7"/>
      <c r="M14" s="7"/>
      <c r="N14" s="31"/>
      <c r="O14" s="31">
        <v>6.5</v>
      </c>
      <c r="P14" s="31">
        <v>0</v>
      </c>
      <c r="Q14" s="31" t="e">
        <f>VLOOKUP(#REF!,$O$13:$P$15,2,1)</f>
        <v>#REF!</v>
      </c>
      <c r="R14" s="31" t="s">
        <v>35</v>
      </c>
      <c r="S14" s="31">
        <v>-2</v>
      </c>
      <c r="T14" s="31">
        <v>0</v>
      </c>
      <c r="U14" s="31"/>
      <c r="V14" s="31"/>
      <c r="W14" s="7"/>
    </row>
    <row r="15" spans="1:23" ht="13.8" x14ac:dyDescent="0.3">
      <c r="A15" s="7"/>
      <c r="E15" s="9"/>
      <c r="F15" s="9"/>
      <c r="G15" s="9"/>
      <c r="H15" s="7"/>
      <c r="I15" s="7"/>
      <c r="J15" s="7"/>
      <c r="K15" s="7"/>
      <c r="L15" s="7"/>
      <c r="M15" s="7"/>
      <c r="N15" s="31"/>
      <c r="O15" s="31">
        <v>8</v>
      </c>
      <c r="P15" s="31">
        <v>1</v>
      </c>
      <c r="Q15" s="31" t="e">
        <f>VLOOKUP(C1,$O$13:$P$15,2,1)</f>
        <v>#REF!</v>
      </c>
      <c r="R15" s="31" t="s">
        <v>34</v>
      </c>
      <c r="S15" s="31">
        <v>0</v>
      </c>
      <c r="T15" s="31">
        <v>1</v>
      </c>
      <c r="U15" s="31"/>
      <c r="V15" s="31"/>
      <c r="W15" s="7"/>
    </row>
    <row r="16" spans="1:23" ht="13.8" x14ac:dyDescent="0.3">
      <c r="E16" s="9"/>
      <c r="F16" s="9"/>
      <c r="G16" s="9"/>
      <c r="H16" s="7"/>
      <c r="I16" s="7"/>
      <c r="J16" s="7"/>
      <c r="K16" s="7"/>
      <c r="L16" s="7"/>
      <c r="M16" s="7"/>
      <c r="N16" s="31"/>
      <c r="O16" s="31"/>
      <c r="P16" s="31"/>
      <c r="Q16" s="31" t="e">
        <f>IF(AND(COUNTIF(Q13:Q15,-1)&gt;=1,COUNTIF(Q13:Q15,-1)&lt;=2),-1,IF(COUNTIF(Q13:Q15,-1)&gt;2,-3,SUM(Q13:Q15)))</f>
        <v>#REF!</v>
      </c>
      <c r="R16" s="31" t="s">
        <v>33</v>
      </c>
      <c r="S16" s="31">
        <v>3</v>
      </c>
      <c r="T16" s="31">
        <v>2</v>
      </c>
      <c r="U16" s="31"/>
      <c r="V16" s="31"/>
      <c r="W16" s="7"/>
    </row>
    <row r="17" spans="5:23" ht="13.8" x14ac:dyDescent="0.3">
      <c r="E17" s="9"/>
      <c r="F17" s="9"/>
      <c r="G17" s="9"/>
      <c r="H17" s="7"/>
      <c r="I17" s="7"/>
      <c r="J17" s="7"/>
      <c r="K17" s="7"/>
      <c r="L17" s="7"/>
      <c r="M17" s="7"/>
      <c r="N17" s="31"/>
      <c r="O17" s="31"/>
      <c r="P17" s="31"/>
      <c r="Q17" s="31"/>
      <c r="R17" s="31"/>
      <c r="S17" s="31"/>
      <c r="T17" s="31"/>
      <c r="U17" s="31"/>
      <c r="V17" s="31"/>
      <c r="W17" s="7"/>
    </row>
    <row r="18" spans="5:23" ht="13.8" x14ac:dyDescent="0.3">
      <c r="E18" s="9"/>
      <c r="F18" s="9"/>
      <c r="G18" s="9"/>
      <c r="H18" s="7"/>
      <c r="I18" s="7"/>
      <c r="J18" s="7"/>
      <c r="K18" s="7"/>
      <c r="L18" s="7"/>
      <c r="M18" s="7"/>
      <c r="N18" s="31"/>
      <c r="O18" s="31"/>
      <c r="P18" s="31"/>
      <c r="Q18" s="31"/>
      <c r="R18" s="31"/>
      <c r="S18" s="31"/>
      <c r="T18" s="31"/>
      <c r="U18" s="31"/>
      <c r="V18" s="31"/>
      <c r="W18" s="7"/>
    </row>
    <row r="19" spans="5:23" ht="13.8" x14ac:dyDescent="0.3">
      <c r="E19" s="9"/>
      <c r="F19" s="9"/>
      <c r="G19" s="9"/>
      <c r="H19" s="7"/>
      <c r="I19" s="7"/>
      <c r="J19" s="7"/>
      <c r="K19" s="7"/>
      <c r="L19" s="7"/>
      <c r="M19" s="7"/>
      <c r="N19" s="31"/>
      <c r="O19" s="31"/>
      <c r="P19" s="31"/>
      <c r="Q19" s="31"/>
      <c r="R19" s="31"/>
      <c r="S19" s="31"/>
      <c r="T19" s="31"/>
      <c r="U19" s="31"/>
      <c r="V19" s="31"/>
      <c r="W19" s="7"/>
    </row>
    <row r="20" spans="5:23" ht="13.8" x14ac:dyDescent="0.3">
      <c r="E20" s="9"/>
      <c r="F20" s="9"/>
      <c r="G20" s="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5:23" ht="13.8" x14ac:dyDescent="0.3">
      <c r="E21" s="9"/>
      <c r="F21" s="9"/>
      <c r="G21" s="9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5:23" x14ac:dyDescent="0.25"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5:23" x14ac:dyDescent="0.25"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5:23" x14ac:dyDescent="0.25"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5:23" x14ac:dyDescent="0.25"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5:23" x14ac:dyDescent="0.25">
      <c r="F26" s="7"/>
    </row>
  </sheetData>
  <sheetProtection algorithmName="SHA-512" hashValue="34qXSMyE1IBmkI9z3DDoGsS2l0o4FJthQvdLk49+jpEZblKfdy5cfFnTZjy5mfItEyW7Cdy5DsqMJRieYlFeyA==" saltValue="S0KrTuSUf4OYCB+XLCWfmQ==" spinCount="100000" sheet="1" selectLockedCells="1"/>
  <conditionalFormatting sqref="D1">
    <cfRule type="iconSet" priority="6">
      <iconSet iconSet="3Symbols" showValue="0">
        <cfvo type="percent" val="0"/>
        <cfvo type="num" val="6.5"/>
        <cfvo type="num" val="8"/>
      </iconSet>
    </cfRule>
  </conditionalFormatting>
  <conditionalFormatting sqref="M4">
    <cfRule type="iconSet" priority="8">
      <iconSet iconSet="3Symbols" showValue="0">
        <cfvo type="percent" val="0"/>
        <cfvo type="num" val="6.5"/>
        <cfvo type="num" val="8"/>
      </iconSet>
    </cfRule>
  </conditionalFormatting>
  <conditionalFormatting sqref="M9">
    <cfRule type="iconSet" priority="7">
      <iconSet iconSet="3Symbols" showValue="0">
        <cfvo type="percent" val="0"/>
        <cfvo type="num" val="6.5"/>
        <cfvo type="num" val="8"/>
      </iconSet>
    </cfRule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PAINEL DE CONTROLE</vt:lpstr>
      <vt:lpstr>Area Trabalho</vt:lpstr>
      <vt:lpstr>'Area Trabalho'!Area_de_impressao</vt:lpstr>
      <vt:lpstr>'PAINEL DE CONTROLE'!Area_de_impressao</vt:lpstr>
    </vt:vector>
  </TitlesOfParts>
  <Manager>Armando Terribili Filho</Manager>
  <Company>IMPARIAMO Cursos e Consultoria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IGR - Indicador de Gestão de Riscos</dc:title>
  <dc:subject>Indicadores de Projetos</dc:subject>
  <dc:creator>Armando Terribili Filho;Livro INDICADORES DE GERENCIAMENTO DE PROJETOS</dc:creator>
  <cp:lastModifiedBy>ARMANDO TERRIBILI FILHO</cp:lastModifiedBy>
  <cp:lastPrinted>2026-03-22T12:03:16Z</cp:lastPrinted>
  <dcterms:created xsi:type="dcterms:W3CDTF">2009-05-17T13:32:09Z</dcterms:created>
  <dcterms:modified xsi:type="dcterms:W3CDTF">2026-05-04T20:41:25Z</dcterms:modified>
  <cp:category>Reprodução proibida</cp:category>
</cp:coreProperties>
</file>